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8.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xl/charts/chartEx1.xml" ContentType="application/vnd.ms-office.chartex+xml"/>
  <Override PartName="/xl/charts/chartEx2.xml" ContentType="application/vnd.ms-office.chartex+xml"/>
  <Override PartName="/xl/charts/chartEx3.xml" ContentType="application/vnd.ms-office.chartex+xml"/>
  <Override PartName="/xl/charts/colors50.xml" ContentType="application/vnd.ms-office.chartcolorstyle+xml"/>
  <Override PartName="/xl/charts/style50.xml" ContentType="application/vnd.ms-office.chartstyle+xml"/>
  <Override PartName="/xl/charts/colors60.xml" ContentType="application/vnd.ms-office.chartcolorstyle+xml"/>
  <Override PartName="/xl/charts/style60.xml" ContentType="application/vnd.ms-office.chartstyle+xml"/>
  <Override PartName="/xl/charts/colors80.xml" ContentType="application/vnd.ms-office.chartcolorstyle+xml"/>
  <Override PartName="/xl/charts/style8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4"/>
  <workbookPr defaultThemeVersion="166925"/>
  <mc:AlternateContent xmlns:mc="http://schemas.openxmlformats.org/markup-compatibility/2006">
    <mc:Choice Requires="x15">
      <x15ac:absPath xmlns:x15ac="http://schemas.microsoft.com/office/spreadsheetml/2010/11/ac" url="https://fatecspgov-my.sharepoint.com/personal/gabriel_gazaneo_fatec_sp_gov_br/Documents/Arquivos de Chat do Microsoft Teams/"/>
    </mc:Choice>
  </mc:AlternateContent>
  <xr:revisionPtr revIDLastSave="0" documentId="8_{07198514-09F7-45CF-A07D-2A404BD74810}" xr6:coauthVersionLast="47" xr6:coauthVersionMax="47" xr10:uidLastSave="{00000000-0000-0000-0000-000000000000}"/>
  <bookViews>
    <workbookView xWindow="-120" yWindow="-120" windowWidth="20730" windowHeight="11160" xr2:uid="{00000000-000D-0000-FFFF-FFFF00000000}"/>
  </bookViews>
  <sheets>
    <sheet name="Dashboard teste" sheetId="10" r:id="rId1"/>
    <sheet name="Planilha3" sheetId="19" r:id="rId2"/>
    <sheet name="Planilha2" sheetId="18" r:id="rId3"/>
    <sheet name="Planilha1" sheetId="1" r:id="rId4"/>
    <sheet name="Fontes importações RMVale" sheetId="12" r:id="rId5"/>
    <sheet name="Destinos Exportações da RMVale" sheetId="13" r:id="rId6"/>
    <sheet name=" Exportações  dados" sheetId="4" r:id="rId7"/>
    <sheet name="Produtos Exportados" sheetId="15" r:id="rId8"/>
    <sheet name="Produtos EXP e IMP" sheetId="14" r:id="rId9"/>
    <sheet name="Planilha7" sheetId="17" r:id="rId10"/>
    <sheet name="Planilha6" sheetId="16" r:id="rId11"/>
  </sheets>
  <definedNames>
    <definedName name="_xlchart.v5.0" hidden="1">Planilha2!$C$1</definedName>
    <definedName name="_xlchart.v5.1" hidden="1">Planilha2!$C$2:$C$40</definedName>
    <definedName name="_xlchart.v5.10" hidden="1">Planilha2!$I$1</definedName>
    <definedName name="_xlchart.v5.11" hidden="1">Planilha2!$I$2:$I$40</definedName>
    <definedName name="_xlchart.v5.2" hidden="1">Planilha2!$D$1</definedName>
    <definedName name="_xlchart.v5.3" hidden="1">Planilha2!$D$2:$D$40</definedName>
    <definedName name="_xlchart.v5.4" hidden="1">Planilha2!$H$1</definedName>
    <definedName name="_xlchart.v5.5" hidden="1">Planilha2!$H$2:$H$40</definedName>
    <definedName name="_xlchart.v5.6" hidden="1">Planilha2!$I$1</definedName>
    <definedName name="_xlchart.v5.7" hidden="1">Planilha2!$I$2:$I$40</definedName>
    <definedName name="_xlchart.v5.8" hidden="1">Planilha2!$H$1</definedName>
    <definedName name="_xlchart.v5.9" hidden="1">Planilha2!$H$2:$H$40</definedName>
    <definedName name="_xlcn.WorksheetConnection_Tabela21" hidden="1">Tabela2[]</definedName>
    <definedName name="SegmentaçãodeDados_Ano">#N/A</definedName>
    <definedName name="SegmentaçãodeDados_Ano1">#N/A</definedName>
    <definedName name="SegmentaçãodeDados_Ano2">#N/A</definedName>
    <definedName name="SegmentaçãodeDados_Ano3">#N/A</definedName>
    <definedName name="SegmentaçãodeDados_Codigo">#N/A</definedName>
    <definedName name="SegmentaçãodeDados_Países">#N/A</definedName>
    <definedName name="SegmentaçãodeDados_Países1">#N/A</definedName>
    <definedName name="SegmentaçãodeDados_Rótulos_de_Linha">#N/A</definedName>
  </definedNames>
  <calcPr calcId="191028"/>
  <pivotCaches>
    <pivotCache cacheId="16965" r:id="rId12"/>
    <pivotCache cacheId="16966" r:id="rId13"/>
    <pivotCache cacheId="16967" r:id="rId14"/>
    <pivotCache cacheId="16968" r:id="rId15"/>
    <pivotCache cacheId="16969" r:id="rId16"/>
    <pivotCache cacheId="16970" r:id="rId17"/>
    <pivotCache cacheId="16971" r:id="rId18"/>
    <pivotCache cacheId="16972" r:id="rId19"/>
  </pivotCaches>
  <extLst>
    <ext xmlns:x14="http://schemas.microsoft.com/office/spreadsheetml/2009/9/main" uri="{BBE1A952-AA13-448e-AADC-164F8A28A991}">
      <x14:slicerCaches>
        <x14:slicerCache r:id="rId20"/>
        <x14:slicerCache r:id="rId21"/>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ela2" name="Tabela2" connection="WorksheetConnection_Tabela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8" l="1"/>
  <c r="L3" i="18"/>
  <c r="L4" i="18"/>
  <c r="L5"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6" i="18"/>
  <c r="E27" i="14"/>
  <c r="E26" i="14"/>
  <c r="E25" i="14"/>
  <c r="E24" i="14"/>
  <c r="E23" i="14"/>
  <c r="E22" i="14"/>
  <c r="E21" i="14"/>
  <c r="E20" i="14"/>
  <c r="E19" i="14"/>
  <c r="E18" i="14"/>
  <c r="C22" i="4"/>
  <c r="E15" i="14"/>
  <c r="E14" i="14"/>
  <c r="E13" i="14"/>
  <c r="E12" i="14"/>
  <c r="E11" i="14"/>
  <c r="E10" i="14"/>
  <c r="E9" i="14"/>
  <c r="E8" i="14"/>
  <c r="E7" i="14"/>
  <c r="E6" i="14"/>
  <c r="C21" i="4"/>
  <c r="C30" i="4"/>
  <c r="C29" i="4"/>
  <c r="C28" i="4"/>
  <c r="C27" i="4"/>
  <c r="C26" i="4"/>
  <c r="C25" i="4"/>
  <c r="C24" i="4"/>
  <c r="C2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Modelo de Dado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Tabela2" type="102" refreshedVersion="8" minRefreshableVersion="5">
    <extLst>
      <ext xmlns:x15="http://schemas.microsoft.com/office/spreadsheetml/2010/11/main" uri="{DE250136-89BD-433C-8126-D09CA5730AF9}">
        <x15:connection id="Tabela2">
          <x15:rangePr sourceName="_xlcn.WorksheetConnection_Tabela2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9">
    <bk>
      <extLst>
        <ext uri="{3e2802c4-a4d2-4d8b-9148-e3be6c30e623}">
          <xlrd:rvb i="0"/>
        </ext>
      </extLst>
    </bk>
    <bk>
      <extLst>
        <ext uri="{3e2802c4-a4d2-4d8b-9148-e3be6c30e623}">
          <xlrd:rvb i="10"/>
        </ext>
      </extLst>
    </bk>
    <bk>
      <extLst>
        <ext uri="{3e2802c4-a4d2-4d8b-9148-e3be6c30e623}">
          <xlrd:rvb i="18"/>
        </ext>
      </extLst>
    </bk>
    <bk>
      <extLst>
        <ext uri="{3e2802c4-a4d2-4d8b-9148-e3be6c30e623}">
          <xlrd:rvb i="26"/>
        </ext>
      </extLst>
    </bk>
    <bk>
      <extLst>
        <ext uri="{3e2802c4-a4d2-4d8b-9148-e3be6c30e623}">
          <xlrd:rvb i="35"/>
        </ext>
      </extLst>
    </bk>
    <bk>
      <extLst>
        <ext uri="{3e2802c4-a4d2-4d8b-9148-e3be6c30e623}">
          <xlrd:rvb i="43"/>
        </ext>
      </extLst>
    </bk>
    <bk>
      <extLst>
        <ext uri="{3e2802c4-a4d2-4d8b-9148-e3be6c30e623}">
          <xlrd:rvb i="51"/>
        </ext>
      </extLst>
    </bk>
    <bk>
      <extLst>
        <ext uri="{3e2802c4-a4d2-4d8b-9148-e3be6c30e623}">
          <xlrd:rvb i="60"/>
        </ext>
      </extLst>
    </bk>
    <bk>
      <extLst>
        <ext uri="{3e2802c4-a4d2-4d8b-9148-e3be6c30e623}">
          <xlrd:rvb i="68"/>
        </ext>
      </extLst>
    </bk>
    <bk>
      <extLst>
        <ext uri="{3e2802c4-a4d2-4d8b-9148-e3be6c30e623}">
          <xlrd:rvb i="77"/>
        </ext>
      </extLst>
    </bk>
    <bk>
      <extLst>
        <ext uri="{3e2802c4-a4d2-4d8b-9148-e3be6c30e623}">
          <xlrd:rvb i="86"/>
        </ext>
      </extLst>
    </bk>
    <bk>
      <extLst>
        <ext uri="{3e2802c4-a4d2-4d8b-9148-e3be6c30e623}">
          <xlrd:rvb i="95"/>
        </ext>
      </extLst>
    </bk>
    <bk>
      <extLst>
        <ext uri="{3e2802c4-a4d2-4d8b-9148-e3be6c30e623}">
          <xlrd:rvb i="103"/>
        </ext>
      </extLst>
    </bk>
    <bk>
      <extLst>
        <ext uri="{3e2802c4-a4d2-4d8b-9148-e3be6c30e623}">
          <xlrd:rvb i="111"/>
        </ext>
      </extLst>
    </bk>
    <bk>
      <extLst>
        <ext uri="{3e2802c4-a4d2-4d8b-9148-e3be6c30e623}">
          <xlrd:rvb i="120"/>
        </ext>
      </extLst>
    </bk>
    <bk>
      <extLst>
        <ext uri="{3e2802c4-a4d2-4d8b-9148-e3be6c30e623}">
          <xlrd:rvb i="128"/>
        </ext>
      </extLst>
    </bk>
    <bk>
      <extLst>
        <ext uri="{3e2802c4-a4d2-4d8b-9148-e3be6c30e623}">
          <xlrd:rvb i="136"/>
        </ext>
      </extLst>
    </bk>
    <bk>
      <extLst>
        <ext uri="{3e2802c4-a4d2-4d8b-9148-e3be6c30e623}">
          <xlrd:rvb i="144"/>
        </ext>
      </extLst>
    </bk>
    <bk>
      <extLst>
        <ext uri="{3e2802c4-a4d2-4d8b-9148-e3be6c30e623}">
          <xlrd:rvb i="151"/>
        </ext>
      </extLst>
    </bk>
    <bk>
      <extLst>
        <ext uri="{3e2802c4-a4d2-4d8b-9148-e3be6c30e623}">
          <xlrd:rvb i="159"/>
        </ext>
      </extLst>
    </bk>
    <bk>
      <extLst>
        <ext uri="{3e2802c4-a4d2-4d8b-9148-e3be6c30e623}">
          <xlrd:rvb i="167"/>
        </ext>
      </extLst>
    </bk>
    <bk>
      <extLst>
        <ext uri="{3e2802c4-a4d2-4d8b-9148-e3be6c30e623}">
          <xlrd:rvb i="175"/>
        </ext>
      </extLst>
    </bk>
    <bk>
      <extLst>
        <ext uri="{3e2802c4-a4d2-4d8b-9148-e3be6c30e623}">
          <xlrd:rvb i="182"/>
        </ext>
      </extLst>
    </bk>
    <bk>
      <extLst>
        <ext uri="{3e2802c4-a4d2-4d8b-9148-e3be6c30e623}">
          <xlrd:rvb i="191"/>
        </ext>
      </extLst>
    </bk>
    <bk>
      <extLst>
        <ext uri="{3e2802c4-a4d2-4d8b-9148-e3be6c30e623}">
          <xlrd:rvb i="199"/>
        </ext>
      </extLst>
    </bk>
    <bk>
      <extLst>
        <ext uri="{3e2802c4-a4d2-4d8b-9148-e3be6c30e623}">
          <xlrd:rvb i="207"/>
        </ext>
      </extLst>
    </bk>
    <bk>
      <extLst>
        <ext uri="{3e2802c4-a4d2-4d8b-9148-e3be6c30e623}">
          <xlrd:rvb i="215"/>
        </ext>
      </extLst>
    </bk>
    <bk>
      <extLst>
        <ext uri="{3e2802c4-a4d2-4d8b-9148-e3be6c30e623}">
          <xlrd:rvb i="223"/>
        </ext>
      </extLst>
    </bk>
    <bk>
      <extLst>
        <ext uri="{3e2802c4-a4d2-4d8b-9148-e3be6c30e623}">
          <xlrd:rvb i="230"/>
        </ext>
      </extLst>
    </bk>
    <bk>
      <extLst>
        <ext uri="{3e2802c4-a4d2-4d8b-9148-e3be6c30e623}">
          <xlrd:rvb i="238"/>
        </ext>
      </extLst>
    </bk>
    <bk>
      <extLst>
        <ext uri="{3e2802c4-a4d2-4d8b-9148-e3be6c30e623}">
          <xlrd:rvb i="246"/>
        </ext>
      </extLst>
    </bk>
    <bk>
      <extLst>
        <ext uri="{3e2802c4-a4d2-4d8b-9148-e3be6c30e623}">
          <xlrd:rvb i="254"/>
        </ext>
      </extLst>
    </bk>
    <bk>
      <extLst>
        <ext uri="{3e2802c4-a4d2-4d8b-9148-e3be6c30e623}">
          <xlrd:rvb i="262"/>
        </ext>
      </extLst>
    </bk>
    <bk>
      <extLst>
        <ext uri="{3e2802c4-a4d2-4d8b-9148-e3be6c30e623}">
          <xlrd:rvb i="271"/>
        </ext>
      </extLst>
    </bk>
    <bk>
      <extLst>
        <ext uri="{3e2802c4-a4d2-4d8b-9148-e3be6c30e623}">
          <xlrd:rvb i="279"/>
        </ext>
      </extLst>
    </bk>
    <bk>
      <extLst>
        <ext uri="{3e2802c4-a4d2-4d8b-9148-e3be6c30e623}">
          <xlrd:rvb i="288"/>
        </ext>
      </extLst>
    </bk>
    <bk>
      <extLst>
        <ext uri="{3e2802c4-a4d2-4d8b-9148-e3be6c30e623}">
          <xlrd:rvb i="296"/>
        </ext>
      </extLst>
    </bk>
    <bk>
      <extLst>
        <ext uri="{3e2802c4-a4d2-4d8b-9148-e3be6c30e623}">
          <xlrd:rvb i="304"/>
        </ext>
      </extLst>
    </bk>
    <bk>
      <extLst>
        <ext uri="{3e2802c4-a4d2-4d8b-9148-e3be6c30e623}">
          <xlrd:rvb i="313"/>
        </ext>
      </extLst>
    </bk>
  </futureMetadata>
  <valueMetadata count="3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valueMetadata>
</metadata>
</file>

<file path=xl/sharedStrings.xml><?xml version="1.0" encoding="utf-8"?>
<sst xmlns="http://schemas.openxmlformats.org/spreadsheetml/2006/main" count="213" uniqueCount="102">
  <si>
    <t>Rótulos de Linha</t>
  </si>
  <si>
    <t>Soma de  Importações US$ Milhões</t>
  </si>
  <si>
    <t>Aparecida</t>
  </si>
  <si>
    <t>Arapeí</t>
  </si>
  <si>
    <t>Areias</t>
  </si>
  <si>
    <t>Bananal</t>
  </si>
  <si>
    <t>Caçapava</t>
  </si>
  <si>
    <t>Cachoeira Paulista</t>
  </si>
  <si>
    <t>Campos do Jordão</t>
  </si>
  <si>
    <t>Canas</t>
  </si>
  <si>
    <t>Caraguatatuba</t>
  </si>
  <si>
    <t>Cruzeiro</t>
  </si>
  <si>
    <t>Cunha</t>
  </si>
  <si>
    <t>Guaratinguetá</t>
  </si>
  <si>
    <t>Igaratá</t>
  </si>
  <si>
    <t>Ilhabela</t>
  </si>
  <si>
    <t>Jacareí</t>
  </si>
  <si>
    <t>Jambeiro</t>
  </si>
  <si>
    <t>Lagoinha</t>
  </si>
  <si>
    <t>Lavrinhas</t>
  </si>
  <si>
    <t>Lorena</t>
  </si>
  <si>
    <t>Monteiro Lobato</t>
  </si>
  <si>
    <t>Natividade da Serra</t>
  </si>
  <si>
    <t>Paraibuna</t>
  </si>
  <si>
    <t>Pindamonhangaba</t>
  </si>
  <si>
    <t>Piquete</t>
  </si>
  <si>
    <t>Potim</t>
  </si>
  <si>
    <t>Queluz</t>
  </si>
  <si>
    <t>Redenção da Serra</t>
  </si>
  <si>
    <t>Roseira</t>
  </si>
  <si>
    <t>Santa Branca</t>
  </si>
  <si>
    <t>Santo Antônio do Pinhal</t>
  </si>
  <si>
    <t>São Bento do Sapucaí</t>
  </si>
  <si>
    <t>São José do Barreiro</t>
  </si>
  <si>
    <t>São José dos Campos</t>
  </si>
  <si>
    <t>São Luiz do Paraitinga</t>
  </si>
  <si>
    <t>São Sebastião</t>
  </si>
  <si>
    <t>Silveiras</t>
  </si>
  <si>
    <t>Taubaté</t>
  </si>
  <si>
    <t>Tremembé</t>
  </si>
  <si>
    <t>Ubatuba</t>
  </si>
  <si>
    <t>Total Geral</t>
  </si>
  <si>
    <t>Cidades</t>
  </si>
  <si>
    <t>Corrente US$ Milhões</t>
  </si>
  <si>
    <t xml:space="preserve"> Importações US$ Milhões</t>
  </si>
  <si>
    <t>Dados dos 5 produtos mais importados 2021</t>
  </si>
  <si>
    <t>Codigo SH4</t>
  </si>
  <si>
    <t>Descrição SH2</t>
  </si>
  <si>
    <t>Soma de 2021 - Valor FOB (US$)</t>
  </si>
  <si>
    <t>Combustíveis minerais, óleos minerais e produtos da sua destilação; matérias betuminosas; ceras minerais</t>
  </si>
  <si>
    <t>2709 Total</t>
  </si>
  <si>
    <t>2710 Total</t>
  </si>
  <si>
    <t>Produtos químicos orgânicos</t>
  </si>
  <si>
    <t>2933 Total</t>
  </si>
  <si>
    <t>Veículos automóveis, tratores, ciclos e outros veículos terrestres, suas partes e acessórios</t>
  </si>
  <si>
    <t>8708 Total</t>
  </si>
  <si>
    <t>Aeronaves e aparelhos espaciais, e suas partes</t>
  </si>
  <si>
    <t>8803 Total</t>
  </si>
  <si>
    <t>Dados dos 5 produtos mais importados 2022</t>
  </si>
  <si>
    <t>Soma de 2022 - Valor FOB (US$)</t>
  </si>
  <si>
    <t>2931 Total</t>
  </si>
  <si>
    <t>Caçapava - SP</t>
  </si>
  <si>
    <t>Caçapava - SP Total</t>
  </si>
  <si>
    <t>Cruzeiro - SP</t>
  </si>
  <si>
    <t>Cruzeiro - SP Total</t>
  </si>
  <si>
    <t>Guaratinguetá - SP</t>
  </si>
  <si>
    <t>Guaratinguetá - SP Total</t>
  </si>
  <si>
    <t>Óleos brutos de petróleo ou de minerais betuminosos</t>
  </si>
  <si>
    <t>Outros veículos aéreos (por exemplo: helicópteros, aviões); veículos espaciais (incluídos os satélites) e seus veículos de lançamento e veículos suborbitais</t>
  </si>
  <si>
    <t>Óleos de petróleo ou de minerais betuminosos, exceto óleos brutos; preparações não especificadas nem compreendidas noutras posições, contendo, em peso, 70 % ou mais de óleos de petróleo ou de minerais betuminosos, os quais devem constituir o seu elemento</t>
  </si>
  <si>
    <t>Veículos automóveis para transporte de mercadorias</t>
  </si>
  <si>
    <t>Chapas e tiras, de alumínio, de espessura superior a 0,2 mm</t>
  </si>
  <si>
    <t>Pastas químicas de madeira, à soda ou ao sulfato, exceto pastas para dissolução</t>
  </si>
  <si>
    <t>Automóveis de passageiros e outros veículos automóveis principalmente concebidos para o transporte de pessoas (exceto os da posição 8702), incluídos os veículos de uso misto (station wagons) e os automóveis de corrida</t>
  </si>
  <si>
    <t xml:space="preserve"> Valor FOB (US$ milhões)</t>
  </si>
  <si>
    <t>Alemanha</t>
  </si>
  <si>
    <t>China</t>
  </si>
  <si>
    <t>Estados Unidos</t>
  </si>
  <si>
    <t>França</t>
  </si>
  <si>
    <t>Índia</t>
  </si>
  <si>
    <t>Nigéria</t>
  </si>
  <si>
    <t>Valor FOB (US$ milhões)</t>
  </si>
  <si>
    <t>Argentina</t>
  </si>
  <si>
    <t>Espanha</t>
  </si>
  <si>
    <t>Países Baixos (Holanda)</t>
  </si>
  <si>
    <t>Singapura</t>
  </si>
  <si>
    <t>Destino Exp</t>
  </si>
  <si>
    <t>Destino</t>
  </si>
  <si>
    <t>Países</t>
  </si>
  <si>
    <t>Ano</t>
  </si>
  <si>
    <t>Soma de Valor FOB (US$)</t>
  </si>
  <si>
    <t xml:space="preserve">Automóveis de passageiros e outros veículos automóveis principalmente concebidos para o transporte de pessoas (exceto os da posição 8702), </t>
  </si>
  <si>
    <t>Óleos de petróleo ou de minerais betuminosos, exceto óleos brutos;</t>
  </si>
  <si>
    <t>Veículos aéreos (por exemplo: helicópteros, aviões); veículos espaciais (incluídos os satélites) e seus veículos de lançamento e veículos suborbitais</t>
  </si>
  <si>
    <t>Descrição</t>
  </si>
  <si>
    <t>Valor FOB (US$)</t>
  </si>
  <si>
    <t>Codigo</t>
  </si>
  <si>
    <t>Compostos heterocíclicos, exclusivamente de hetero-átomo(s) de azoto (nitrogénio)</t>
  </si>
  <si>
    <t>Partes e acessórios dos veículos automóveis das posições 8701 a 8705</t>
  </si>
  <si>
    <t>Partes dos veículos e aparelhos das posições 8801 ou 8802</t>
  </si>
  <si>
    <t>Outros compostos organo-inorgânicos</t>
  </si>
  <si>
    <t>Soma de Valor FOB (US$ milhões)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</si>
</sst>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_([$$-409]* \(#,##0.00\);_([$$-409]* &quot;-&quot;??_);_(@_)"/>
    <numFmt numFmtId="165" formatCode="_-[$$-409]* #,##0.00_ ;_-[$$-409]* \-#,##0.00\ ;_-[$$-409]* &quot;-&quot;??_ ;_-@_ "/>
  </numFmts>
  <fonts count="9">
    <font>
      <sz val="11"/>
      <color theme="1"/>
      <name val="Calibri"/>
      <family val="2"/>
      <scheme val="minor"/>
    </font>
    <font>
      <sz val="11"/>
      <color rgb="FFFF0000"/>
      <name val="Calibri"/>
      <family val="2"/>
      <scheme val="minor"/>
    </font>
    <font>
      <b/>
      <sz val="11"/>
      <color theme="1"/>
      <name val="Calibri"/>
      <family val="2"/>
    </font>
    <font>
      <b/>
      <sz val="11"/>
      <color theme="0"/>
      <name val="Calibri"/>
      <family val="2"/>
      <scheme val="minor"/>
    </font>
    <font>
      <sz val="11"/>
      <color rgb="FF000000"/>
      <name val="Calibri"/>
      <family val="2"/>
      <scheme val="minor"/>
    </font>
    <font>
      <b/>
      <sz val="11"/>
      <color rgb="FF000000"/>
      <name val="Calibri"/>
      <family val="2"/>
      <scheme val="minor"/>
    </font>
    <font>
      <u/>
      <sz val="11"/>
      <color theme="10"/>
      <name val="Calibri"/>
      <family val="2"/>
      <scheme val="minor"/>
    </font>
    <font>
      <sz val="11"/>
      <color rgb="FF000000"/>
      <name val="Calibri"/>
      <family val="2"/>
    </font>
    <font>
      <sz val="11"/>
      <color theme="1"/>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4" tint="0.39997558519241921"/>
        <bgColor indexed="64"/>
      </patternFill>
    </fill>
    <fill>
      <patternFill patternType="solid">
        <fgColor rgb="FFDCE6F1"/>
        <bgColor rgb="FFDCE6F1"/>
      </patternFill>
    </fill>
    <fill>
      <patternFill patternType="solid">
        <fgColor theme="4" tint="0.59999389629810485"/>
        <bgColor indexed="65"/>
      </patternFill>
    </fill>
  </fills>
  <borders count="19">
    <border>
      <left/>
      <right/>
      <top/>
      <bottom/>
      <diagonal/>
    </border>
    <border>
      <left/>
      <right/>
      <top/>
      <bottom style="thin">
        <color theme="4" tint="0.39997558519241921"/>
      </bottom>
      <diagonal/>
    </border>
    <border>
      <left/>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bottom style="thin">
        <color rgb="FF999999"/>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6" fillId="0" borderId="0" applyNumberFormat="0" applyFill="0" applyBorder="0" applyAlignment="0" applyProtection="0"/>
    <xf numFmtId="0" fontId="8" fillId="6" borderId="0" applyNumberFormat="0" applyBorder="0" applyAlignment="0" applyProtection="0"/>
  </cellStyleXfs>
  <cellXfs count="52">
    <xf numFmtId="0" fontId="0" fillId="0" borderId="0" xfId="0"/>
    <xf numFmtId="0" fontId="1" fillId="0" borderId="0" xfId="0" applyFont="1"/>
    <xf numFmtId="164" fontId="0" fillId="0" borderId="0" xfId="0" applyNumberFormat="1"/>
    <xf numFmtId="0" fontId="0" fillId="0" borderId="3" xfId="0" applyBorder="1" applyAlignment="1">
      <alignment horizontal="center"/>
    </xf>
    <xf numFmtId="0" fontId="0" fillId="0" borderId="3" xfId="0" pivotButton="1" applyBorder="1" applyAlignment="1">
      <alignment horizontal="center"/>
    </xf>
    <xf numFmtId="164" fontId="0" fillId="0" borderId="3" xfId="0" applyNumberFormat="1" applyBorder="1" applyAlignment="1">
      <alignment horizontal="center"/>
    </xf>
    <xf numFmtId="0" fontId="0" fillId="0" borderId="3" xfId="0" applyBorder="1"/>
    <xf numFmtId="0" fontId="2" fillId="2" borderId="1" xfId="0" applyFont="1" applyFill="1" applyBorder="1"/>
    <xf numFmtId="164" fontId="2" fillId="2" borderId="1" xfId="0" applyNumberFormat="1" applyFont="1" applyFill="1" applyBorder="1"/>
    <xf numFmtId="0" fontId="2" fillId="0" borderId="0" xfId="0" applyFont="1"/>
    <xf numFmtId="0" fontId="2" fillId="0" borderId="1" xfId="0" applyFont="1" applyBorder="1"/>
    <xf numFmtId="164" fontId="2" fillId="0" borderId="0" xfId="0" applyNumberFormat="1" applyFont="1"/>
    <xf numFmtId="0" fontId="2" fillId="0" borderId="2" xfId="0" applyFont="1" applyBorder="1"/>
    <xf numFmtId="164" fontId="2" fillId="0" borderId="2" xfId="0" applyNumberFormat="1" applyFont="1" applyBorder="1"/>
    <xf numFmtId="165" fontId="0" fillId="0" borderId="3" xfId="0" applyNumberFormat="1" applyBorder="1"/>
    <xf numFmtId="0" fontId="0" fillId="0" borderId="5" xfId="0" applyBorder="1"/>
    <xf numFmtId="0" fontId="0" fillId="0" borderId="4" xfId="0" applyBorder="1" applyAlignment="1">
      <alignment horizontal="left"/>
    </xf>
    <xf numFmtId="0" fontId="0" fillId="0" borderId="6" xfId="0" applyBorder="1" applyAlignment="1">
      <alignment horizontal="left"/>
    </xf>
    <xf numFmtId="0" fontId="0" fillId="0" borderId="7" xfId="0" applyBorder="1"/>
    <xf numFmtId="0" fontId="0" fillId="0" borderId="8" xfId="0" applyBorder="1" applyAlignment="1">
      <alignment horizontal="left"/>
    </xf>
    <xf numFmtId="0" fontId="0" fillId="0" borderId="9" xfId="0" applyBorder="1"/>
    <xf numFmtId="0" fontId="0" fillId="0" borderId="4" xfId="0" pivotButton="1" applyBorder="1"/>
    <xf numFmtId="0" fontId="0" fillId="0" borderId="3" xfId="0" pivotButton="1" applyBorder="1"/>
    <xf numFmtId="0" fontId="0" fillId="0" borderId="3" xfId="0" applyBorder="1" applyAlignment="1">
      <alignment horizontal="left"/>
    </xf>
    <xf numFmtId="0" fontId="0" fillId="0" borderId="11" xfId="0" applyBorder="1" applyAlignment="1">
      <alignment horizontal="left"/>
    </xf>
    <xf numFmtId="0" fontId="0" fillId="0" borderId="13" xfId="0" applyBorder="1"/>
    <xf numFmtId="0" fontId="0" fillId="0" borderId="14" xfId="0" applyBorder="1"/>
    <xf numFmtId="0" fontId="0" fillId="0" borderId="15" xfId="0" applyBorder="1" applyAlignment="1">
      <alignment horizontal="left"/>
    </xf>
    <xf numFmtId="0" fontId="3" fillId="3" borderId="3" xfId="0" applyFont="1" applyFill="1" applyBorder="1"/>
    <xf numFmtId="165" fontId="0" fillId="0" borderId="12" xfId="0" applyNumberFormat="1" applyBorder="1"/>
    <xf numFmtId="165" fontId="0" fillId="0" borderId="16" xfId="0" applyNumberFormat="1" applyBorder="1"/>
    <xf numFmtId="0" fontId="0" fillId="0" borderId="3" xfId="0" applyBorder="1" applyAlignment="1">
      <alignment horizontal="left" indent="1"/>
    </xf>
    <xf numFmtId="0" fontId="0" fillId="0" borderId="16" xfId="0" applyBorder="1"/>
    <xf numFmtId="0" fontId="0" fillId="0" borderId="17" xfId="0" applyBorder="1"/>
    <xf numFmtId="0" fontId="0" fillId="0" borderId="12" xfId="0" applyBorder="1"/>
    <xf numFmtId="165" fontId="0" fillId="0" borderId="18" xfId="0" applyNumberFormat="1" applyBorder="1"/>
    <xf numFmtId="0" fontId="0" fillId="0" borderId="0" xfId="0" pivotButton="1"/>
    <xf numFmtId="0" fontId="0" fillId="0" borderId="0" xfId="0" applyAlignment="1">
      <alignment horizontal="left"/>
    </xf>
    <xf numFmtId="0" fontId="0" fillId="4" borderId="0" xfId="0" applyFill="1"/>
    <xf numFmtId="0" fontId="5" fillId="5" borderId="0" xfId="0" applyFont="1" applyFill="1"/>
    <xf numFmtId="0" fontId="4" fillId="0" borderId="0" xfId="0" applyFont="1"/>
    <xf numFmtId="165" fontId="4" fillId="0" borderId="0" xfId="0" applyNumberFormat="1" applyFont="1"/>
    <xf numFmtId="165" fontId="0" fillId="0" borderId="0" xfId="0" applyNumberFormat="1"/>
    <xf numFmtId="0" fontId="6" fillId="0" borderId="0" xfId="1"/>
    <xf numFmtId="0" fontId="7" fillId="0" borderId="3" xfId="0" applyFont="1" applyBorder="1"/>
    <xf numFmtId="165" fontId="7" fillId="0" borderId="3" xfId="0" applyNumberFormat="1" applyFont="1" applyBorder="1"/>
    <xf numFmtId="0" fontId="7" fillId="0" borderId="3" xfId="0" applyFont="1" applyBorder="1" applyAlignment="1">
      <alignment horizontal="left" indent="1"/>
    </xf>
    <xf numFmtId="0" fontId="0" fillId="6" borderId="3" xfId="2" applyFont="1" applyBorder="1"/>
    <xf numFmtId="165" fontId="3" fillId="3" borderId="3" xfId="0" applyNumberFormat="1" applyFont="1" applyFill="1" applyBorder="1"/>
    <xf numFmtId="0" fontId="0" fillId="0" borderId="3" xfId="0" applyBorder="1" applyAlignment="1">
      <alignment horizontal="center"/>
    </xf>
    <xf numFmtId="0" fontId="0" fillId="0" borderId="0" xfId="0" applyAlignment="1">
      <alignment horizontal="center"/>
    </xf>
    <xf numFmtId="0" fontId="0" fillId="0" borderId="10" xfId="0" applyBorder="1" applyAlignment="1">
      <alignment horizontal="center"/>
    </xf>
  </cellXfs>
  <cellStyles count="3">
    <cellStyle name="40% - Accent1" xfId="2" builtinId="31"/>
    <cellStyle name="Hyperlink" xfId="1" builtinId="8"/>
    <cellStyle name="Normal" xfId="0" builtinId="0"/>
  </cellStyles>
  <dxfs count="90">
    <dxf>
      <border diagonalUp="0" diagonalDown="0">
        <left style="thin">
          <color indexed="64"/>
        </left>
        <right/>
        <top style="thin">
          <color indexed="64"/>
        </top>
        <bottom style="thin">
          <color indexed="64"/>
        </bottom>
        <vertical style="thin">
          <color indexed="64"/>
        </vertical>
        <horizontal style="thin">
          <color indexed="64"/>
        </horizontal>
      </border>
    </dxf>
    <dxf>
      <numFmt numFmtId="165" formatCode="_-[$$-409]* #,##0.00_ ;_-[$$-409]* \-#,##0.00\ ;_-[$$-409]* &quot;-&quot;??_ ;_-@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65" formatCode="_-[$$-409]* #,##0.00_ ;_-[$$-409]* \-#,##0.00\ ;_-[$$-409]* &quot;-&quot;??_ ;_-@_ "/>
      <border diagonalUp="0" diagonalDown="0" outline="0">
        <left style="thin">
          <color indexed="64"/>
        </left>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border outline="0">
        <top style="thin">
          <color indexed="64"/>
        </top>
      </border>
    </dxf>
    <dxf>
      <font>
        <b/>
        <i val="0"/>
        <strike val="0"/>
        <condense val="0"/>
        <extend val="0"/>
        <outline val="0"/>
        <shadow val="0"/>
        <u val="none"/>
        <vertAlign val="baseline"/>
        <sz val="11"/>
        <color theme="0"/>
        <name val="Calibri"/>
        <scheme val="minor"/>
      </font>
      <fill>
        <patternFill patternType="solid">
          <fgColor theme="4"/>
          <bgColor theme="4"/>
        </patternFill>
      </fill>
      <border diagonalUp="0" diagonalDown="0">
        <left style="thin">
          <color indexed="64"/>
        </left>
        <right style="thin">
          <color indexed="64"/>
        </right>
        <top/>
        <bottom/>
        <vertical style="thin">
          <color indexed="64"/>
        </vertical>
        <horizontal style="thin">
          <color indexed="64"/>
        </horizontal>
      </border>
    </dxf>
    <dxf>
      <numFmt numFmtId="165" formatCode="_-[$$-409]* #,##0.00_ ;_-[$$-409]* \-#,##0.00\ ;_-[$$-409]* &quot;-&quot;??_ ;_-@_ "/>
      <border diagonalUp="0" diagonalDown="0" outline="0">
        <left style="thin">
          <color indexed="64"/>
        </left>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numFmt numFmtId="165" formatCode="_-[$$-409]* #,##0.00_ ;_-[$$-409]* \-#,##0.00\ ;_-[$$-409]* &quot;-&quot;??_ ;_-@_ "/>
    </dxf>
    <dxf>
      <numFmt numFmtId="165" formatCode="_-[$$-409]* #,##0.00_ ;_-[$$-409]* \-#,##0.00\ ;_-[$$-409]* &quot;-&quot;??_ ;_-@_ "/>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5" formatCode="_-[$$-409]* #,##0.00_ ;_-[$$-409]* \-#,##0.00\ ;_-[$$-409]* &quot;-&quot;??_ ;_-@_ "/>
    </dxf>
    <dxf>
      <numFmt numFmtId="165" formatCode="_-[$$-409]* #,##0.00_ ;_-[$$-409]* \-#,##0.00\ ;_-[$$-409]* &quot;-&quot;??_ ;_-@_ "/>
    </dxf>
    <dxf>
      <numFmt numFmtId="164" formatCode="_([$$-409]* #,##0.00_);_([$$-409]* \(#,##0.00\);_([$$-409]* &quot;-&quot;??_);_(@_)"/>
    </dxf>
    <dxf>
      <numFmt numFmtId="164"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_([$$-409]* #,##0.00_);_([$$-409]* \(#,##0.00\);_([$$-409]* &quot;-&quot;??_);_(@_)"/>
    </dxf>
    <dxf>
      <numFmt numFmtId="164" formatCode="_([$$-409]* #,##0.00_);_([$$-409]* \(#,##0.00\);_([$$-409]*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07/relationships/slicerCache" Target="slicerCaches/slicerCache7.xml"/><Relationship Id="rId39" Type="http://schemas.microsoft.com/office/2017/06/relationships/rdSupportingPropertyBag" Target="richData/rdsupportingpropertybag.xml"/><Relationship Id="rId21" Type="http://schemas.microsoft.com/office/2007/relationships/slicerCache" Target="slicerCaches/slicerCache2.xml"/><Relationship Id="rId34" Type="http://schemas.microsoft.com/office/2017/06/relationships/rdRichValue" Target="richData/rdrichvalue.xml"/><Relationship Id="rId42" Type="http://schemas.openxmlformats.org/officeDocument/2006/relationships/calcChain" Target="calcChain.xml"/><Relationship Id="rId47" Type="http://schemas.openxmlformats.org/officeDocument/2006/relationships/customXml" Target="../customXml/item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32" Type="http://schemas.openxmlformats.org/officeDocument/2006/relationships/sheetMetadata" Target="metadata.xml"/><Relationship Id="rId37" Type="http://schemas.microsoft.com/office/2017/06/relationships/richStyles" Target="richData/richStyles.xml"/><Relationship Id="rId40" Type="http://schemas.microsoft.com/office/2017/06/relationships/rdRichValueTypes" Target="richData/rdRichValueTyp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4.xml"/><Relationship Id="rId28" Type="http://schemas.openxmlformats.org/officeDocument/2006/relationships/theme" Target="theme/theme1.xml"/><Relationship Id="rId36" Type="http://schemas.microsoft.com/office/2017/06/relationships/rdArray" Target="richData/rdarray.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sharedStrings" Target="sharedStrings.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3.xml"/><Relationship Id="rId27" Type="http://schemas.microsoft.com/office/2007/relationships/slicerCache" Target="slicerCaches/slicerCache8.xml"/><Relationship Id="rId30" Type="http://schemas.openxmlformats.org/officeDocument/2006/relationships/styles" Target="styles.xml"/><Relationship Id="rId35" Type="http://schemas.microsoft.com/office/2017/06/relationships/rdRichValueStructure" Target="richData/rdrichvaluestructure.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6.xml"/><Relationship Id="rId33" Type="http://schemas.microsoft.com/office/2020/07/relationships/rdRichValueWebImage" Target="richData/rdRichValueWebImage.xml"/><Relationship Id="rId38" Type="http://schemas.microsoft.com/office/2017/06/relationships/rdSupportingPropertyBagStructure" Target="richData/rdsupportingpropertybagstructure.xml"/><Relationship Id="rId46" Type="http://schemas.openxmlformats.org/officeDocument/2006/relationships/customXml" Target="../customXml/item4.xml"/><Relationship Id="rId20" Type="http://schemas.microsoft.com/office/2007/relationships/slicerCache" Target="slicerCaches/slicerCache1.xml"/><Relationship Id="rId41"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Ex2.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Ex3.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11.xlsx]Destinos Exportações da RMVale!Tabela dinâmica3</c:name>
    <c:fmtId val="2"/>
  </c:pivotSource>
  <c:chart>
    <c:title>
      <c:tx>
        <c:rich>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r>
              <a:rPr lang="en-US" sz="2400"/>
              <a:t>Países que a RMVale mais exporta</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18256664504641"/>
          <c:y val="0.20308131456443554"/>
          <c:w val="0.73973090980821821"/>
          <c:h val="0.58006014840446818"/>
        </c:manualLayout>
      </c:layout>
      <c:barChart>
        <c:barDir val="col"/>
        <c:grouping val="clustered"/>
        <c:varyColors val="0"/>
        <c:ser>
          <c:idx val="0"/>
          <c:order val="0"/>
          <c:tx>
            <c:strRef>
              <c:f>'Destinos Exportações da RMVale'!$B$1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'Destinos Exportações da RMVale'!$A$2:$A$8</c:f>
              <c:strCache>
                <c:ptCount val="6"/>
                <c:pt idx="0">
                  <c:v>Argentina</c:v>
                </c:pt>
                <c:pt idx="1">
                  <c:v>China</c:v>
                </c:pt>
                <c:pt idx="2">
                  <c:v>Espanha</c:v>
                </c:pt>
                <c:pt idx="3">
                  <c:v>Estados Unidos</c:v>
                </c:pt>
                <c:pt idx="4">
                  <c:v>Países Baixos (Holanda)</c:v>
                </c:pt>
                <c:pt idx="5">
                  <c:v>Singapura</c:v>
                </c:pt>
              </c:strCache>
            </c:strRef>
          </c:cat>
          <c:val>
            <c:numRef>
              <c:f>'Destinos Exportações da RMVale'!$B$2:$B$8</c:f>
              <c:numCache>
                <c:formatCode>_-[$$-409]* #,##0.00_ ;_-[$$-409]* \-#,##0.00\ ;_-[$$-409]* "-"??_ ;_-@_ </c:formatCode>
                <c:ptCount val="6"/>
                <c:pt idx="0">
                  <c:v>1352.1912419999999</c:v>
                </c:pt>
                <c:pt idx="1">
                  <c:v>4426.3864130000002</c:v>
                </c:pt>
                <c:pt idx="2">
                  <c:v>1040.7069449999999</c:v>
                </c:pt>
                <c:pt idx="3">
                  <c:v>5445.732602</c:v>
                </c:pt>
                <c:pt idx="4">
                  <c:v>561.41433700000005</c:v>
                </c:pt>
                <c:pt idx="5">
                  <c:v>2566.4742530000003</c:v>
                </c:pt>
              </c:numCache>
            </c:numRef>
          </c:val>
          <c:extLst>
            <c:ext xmlns:c16="http://schemas.microsoft.com/office/drawing/2014/chart" uri="{C3380CC4-5D6E-409C-BE32-E72D297353CC}">
              <c16:uniqueId val="{00000000-0F5A-4420-8AC0-2AC6EAD32078}"/>
            </c:ext>
          </c:extLst>
        </c:ser>
        <c:dLbls>
          <c:dLblPos val="outEnd"/>
          <c:showLegendKey val="0"/>
          <c:showVal val="1"/>
          <c:showCatName val="0"/>
          <c:showSerName val="0"/>
          <c:showPercent val="0"/>
          <c:showBubbleSize val="0"/>
        </c:dLbls>
        <c:gapWidth val="100"/>
        <c:overlap val="-24"/>
        <c:axId val="1121775151"/>
        <c:axId val="890487871"/>
      </c:barChart>
      <c:catAx>
        <c:axId val="11217751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90487871"/>
        <c:crosses val="autoZero"/>
        <c:auto val="1"/>
        <c:lblAlgn val="ctr"/>
        <c:lblOffset val="100"/>
        <c:noMultiLvlLbl val="0"/>
      </c:catAx>
      <c:valAx>
        <c:axId val="89048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pt-BR"/>
                  <a:t>  Valor FOB (US$ milhões) </a:t>
                </a:r>
              </a:p>
            </c:rich>
          </c:tx>
          <c:layout>
            <c:manualLayout>
              <c:xMode val="edge"/>
              <c:yMode val="edge"/>
              <c:x val="2.5524195812744163E-2"/>
              <c:y val="0.1534611155860446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21775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11.xlsx]Fontes importações RMVale!Tabela dinâmica2</c:name>
    <c:fmtId val="2"/>
  </c:pivotSource>
  <c:chart>
    <c:title>
      <c:tx>
        <c:rich>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r>
              <a:rPr lang="en-US" sz="2400"/>
              <a:t>Países que a RMVale mais importa</a:t>
            </a:r>
          </a:p>
        </c:rich>
      </c:tx>
      <c:layout>
        <c:manualLayout>
          <c:xMode val="edge"/>
          <c:yMode val="edge"/>
          <c:x val="0.22756753642165486"/>
          <c:y val="6.2776609435324397E-3"/>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372704028120159"/>
          <c:y val="0.15748352793670339"/>
          <c:w val="0.67215267045732874"/>
          <c:h val="0.65294717644898415"/>
        </c:manualLayout>
      </c:layout>
      <c:barChart>
        <c:barDir val="col"/>
        <c:grouping val="clustered"/>
        <c:varyColors val="0"/>
        <c:ser>
          <c:idx val="0"/>
          <c:order val="0"/>
          <c:tx>
            <c:strRef>
              <c:f>'Fontes importações RMVale'!$B$1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'Fontes importações RMVale'!$A$2:$A$8</c:f>
              <c:strCache>
                <c:ptCount val="6"/>
                <c:pt idx="0">
                  <c:v>Alemanha</c:v>
                </c:pt>
                <c:pt idx="1">
                  <c:v>China</c:v>
                </c:pt>
                <c:pt idx="2">
                  <c:v>Estados Unidos</c:v>
                </c:pt>
                <c:pt idx="3">
                  <c:v>França</c:v>
                </c:pt>
                <c:pt idx="4">
                  <c:v>Índia</c:v>
                </c:pt>
                <c:pt idx="5">
                  <c:v>Nigéria</c:v>
                </c:pt>
              </c:strCache>
            </c:strRef>
          </c:cat>
          <c:val>
            <c:numRef>
              <c:f>'Fontes importações RMVale'!$B$2:$B$8</c:f>
              <c:numCache>
                <c:formatCode>_-[$$-409]* #,##0.00_ ;_-[$$-409]* \-#,##0.00\ ;_-[$$-409]* "-"??_ ;_-@_ </c:formatCode>
                <c:ptCount val="6"/>
                <c:pt idx="0">
                  <c:v>1797.4281189999999</c:v>
                </c:pt>
                <c:pt idx="1">
                  <c:v>1165.411852</c:v>
                </c:pt>
                <c:pt idx="2">
                  <c:v>4974.215201</c:v>
                </c:pt>
                <c:pt idx="3">
                  <c:v>298.847846</c:v>
                </c:pt>
                <c:pt idx="4">
                  <c:v>808.67920200000003</c:v>
                </c:pt>
                <c:pt idx="5">
                  <c:v>957.26093900000001</c:v>
                </c:pt>
              </c:numCache>
            </c:numRef>
          </c:val>
          <c:extLst>
            <c:ext xmlns:c16="http://schemas.microsoft.com/office/drawing/2014/chart" uri="{C3380CC4-5D6E-409C-BE32-E72D297353CC}">
              <c16:uniqueId val="{00000000-F1D1-480D-AA5B-D63A028D32B9}"/>
            </c:ext>
          </c:extLst>
        </c:ser>
        <c:dLbls>
          <c:dLblPos val="outEnd"/>
          <c:showLegendKey val="0"/>
          <c:showVal val="1"/>
          <c:showCatName val="0"/>
          <c:showSerName val="0"/>
          <c:showPercent val="0"/>
          <c:showBubbleSize val="0"/>
        </c:dLbls>
        <c:gapWidth val="100"/>
        <c:overlap val="-24"/>
        <c:axId val="1111936367"/>
        <c:axId val="890497519"/>
      </c:barChart>
      <c:catAx>
        <c:axId val="11119363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600" b="0" i="0" u="none" strike="noStrike" kern="1200" baseline="0">
                <a:solidFill>
                  <a:sysClr val="windowText" lastClr="000000"/>
                </a:solidFill>
                <a:latin typeface="+mn-lt"/>
                <a:ea typeface="+mn-ea"/>
                <a:cs typeface="+mn-cs"/>
              </a:defRPr>
            </a:pPr>
            <a:endParaRPr lang="en-US"/>
          </a:p>
        </c:txPr>
        <c:crossAx val="890497519"/>
        <c:crosses val="autoZero"/>
        <c:auto val="1"/>
        <c:lblAlgn val="ctr"/>
        <c:lblOffset val="100"/>
        <c:noMultiLvlLbl val="0"/>
      </c:catAx>
      <c:valAx>
        <c:axId val="890497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sz="1400">
                    <a:solidFill>
                      <a:schemeClr val="tx1"/>
                    </a:solidFill>
                  </a:rPr>
                  <a:t> Valor FOB (US$ milhões)</a:t>
                </a:r>
              </a:p>
            </c:rich>
          </c:tx>
          <c:layout>
            <c:manualLayout>
              <c:xMode val="edge"/>
              <c:yMode val="edge"/>
              <c:x val="5.3588800843935636E-2"/>
              <c:y val="0.232099954202733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111193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11.xlsx]Produtos Exportados!Tabela dinâmica7</c:name>
    <c:fmtId val="2"/>
  </c:pivotSource>
  <c:chart>
    <c:title>
      <c:tx>
        <c:rich>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r>
              <a:rPr lang="en-US" sz="2400"/>
              <a:t>Produtos</a:t>
            </a:r>
            <a:r>
              <a:rPr lang="en-US" sz="2400" baseline="0"/>
              <a:t> mais exportados nos anos de 2021 e 2022</a:t>
            </a:r>
            <a:endParaRPr lang="en-US" sz="2400"/>
          </a:p>
        </c:rich>
      </c:tx>
      <c:layout>
        <c:manualLayout>
          <c:xMode val="edge"/>
          <c:yMode val="edge"/>
          <c:x val="0.30745135810322538"/>
          <c:y val="4.4867724120022927E-2"/>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37261995833592E-2"/>
          <c:y val="0.15553520217414152"/>
          <c:w val="0.87113503441356399"/>
          <c:h val="0.52325446447103341"/>
        </c:manualLayout>
      </c:layout>
      <c:barChart>
        <c:barDir val="col"/>
        <c:grouping val="clustered"/>
        <c:varyColors val="0"/>
        <c:ser>
          <c:idx val="0"/>
          <c:order val="0"/>
          <c:tx>
            <c:strRef>
              <c:f>'Produtos Exportados'!$B$1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'Produtos Exportados'!$A$2:$A$9</c:f>
              <c:strCache>
                <c:ptCount val="7"/>
                <c:pt idx="0">
                  <c:v>Automóveis de passageiros e outros veículos automóveis principalmente concebidos para o transporte de pessoas (exceto os da posição 8702), </c:v>
                </c:pt>
                <c:pt idx="1">
                  <c:v>Chapas e tiras, de alumínio, de espessura superior a 0,2 mm</c:v>
                </c:pt>
                <c:pt idx="2">
                  <c:v>Óleos brutos de petróleo ou de minerais betuminosos</c:v>
                </c:pt>
                <c:pt idx="3">
                  <c:v>Óleos de petróleo ou de minerais betuminosos, exceto óleos brutos;</c:v>
                </c:pt>
                <c:pt idx="4">
                  <c:v>Pastas químicas de madeira, à soda ou ao sulfato, exceto pastas para dissolução</c:v>
                </c:pt>
                <c:pt idx="5">
                  <c:v>Veículos aéreos (por exemplo: helicópteros, aviões); veículos espaciais (incluídos os satélites) e seus veículos de lançamento e veículos suborbitais</c:v>
                </c:pt>
                <c:pt idx="6">
                  <c:v>Veículos automóveis para transporte de mercadorias</c:v>
                </c:pt>
              </c:strCache>
            </c:strRef>
          </c:cat>
          <c:val>
            <c:numRef>
              <c:f>'Produtos Exportados'!$B$2:$B$9</c:f>
              <c:numCache>
                <c:formatCode>_-[$$-409]* #,##0.00_ ;_-[$$-409]* \-#,##0.00\ ;_-[$$-409]* "-"??_ ;_-@_ </c:formatCode>
                <c:ptCount val="7"/>
                <c:pt idx="0">
                  <c:v>256.20745099999999</c:v>
                </c:pt>
                <c:pt idx="1">
                  <c:v>362.65401900000001</c:v>
                </c:pt>
                <c:pt idx="2">
                  <c:v>9557.8363100000006</c:v>
                </c:pt>
                <c:pt idx="3">
                  <c:v>2905.8153309999998</c:v>
                </c:pt>
                <c:pt idx="4">
                  <c:v>323.49005799999998</c:v>
                </c:pt>
                <c:pt idx="5">
                  <c:v>3037.3249100000003</c:v>
                </c:pt>
                <c:pt idx="6">
                  <c:v>366.37586800000003</c:v>
                </c:pt>
              </c:numCache>
            </c:numRef>
          </c:val>
          <c:extLst>
            <c:ext xmlns:c16="http://schemas.microsoft.com/office/drawing/2014/chart" uri="{C3380CC4-5D6E-409C-BE32-E72D297353CC}">
              <c16:uniqueId val="{00000000-C714-4021-849B-51A47F073822}"/>
            </c:ext>
          </c:extLst>
        </c:ser>
        <c:dLbls>
          <c:dLblPos val="outEnd"/>
          <c:showLegendKey val="0"/>
          <c:showVal val="1"/>
          <c:showCatName val="0"/>
          <c:showSerName val="0"/>
          <c:showPercent val="0"/>
          <c:showBubbleSize val="0"/>
        </c:dLbls>
        <c:gapWidth val="100"/>
        <c:overlap val="-24"/>
        <c:axId val="1640699775"/>
        <c:axId val="1092925263"/>
      </c:barChart>
      <c:catAx>
        <c:axId val="16406997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092925263"/>
        <c:crosses val="autoZero"/>
        <c:auto val="1"/>
        <c:lblAlgn val="ctr"/>
        <c:lblOffset val="100"/>
        <c:noMultiLvlLbl val="0"/>
      </c:catAx>
      <c:valAx>
        <c:axId val="109292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solidFill>
                      <a:schemeClr val="tx1"/>
                    </a:solidFill>
                  </a:rPr>
                  <a:t>Valor FOB (US$ milhões)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64069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11.xlsx]Planilha7!Tabela dinâmica11</c:name>
    <c:fmtId val="2"/>
  </c:pivotSource>
  <c:chart>
    <c:title>
      <c:tx>
        <c:rich>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r>
              <a:rPr lang="en-US" sz="2400"/>
              <a:t>Produtos mais importados pela RMVale</a:t>
            </a:r>
          </a:p>
        </c:rich>
      </c:tx>
      <c:layout>
        <c:manualLayout>
          <c:xMode val="edge"/>
          <c:yMode val="edge"/>
          <c:x val="0.31695585385257485"/>
          <c:y val="5.8508202268159872E-2"/>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09477982236259"/>
          <c:y val="0.22673682677546"/>
          <c:w val="0.81429534858800279"/>
          <c:h val="0.47351508364823325"/>
        </c:manualLayout>
      </c:layout>
      <c:barChart>
        <c:barDir val="col"/>
        <c:grouping val="clustered"/>
        <c:varyColors val="0"/>
        <c:ser>
          <c:idx val="0"/>
          <c:order val="0"/>
          <c:tx>
            <c:strRef>
              <c:f>Planilha7!$B$1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Planilha7!$A$2:$A$8</c:f>
              <c:strCache>
                <c:ptCount val="6"/>
                <c:pt idx="0">
                  <c:v>Compostos heterocíclicos, exclusivamente de hetero-átomo(s) de azoto (nitrogénio)</c:v>
                </c:pt>
                <c:pt idx="1">
                  <c:v>Óleos brutos de petróleo ou de minerais betuminosos</c:v>
                </c:pt>
                <c:pt idx="2">
                  <c:v>Óleos de petróleo ou de minerais betuminosos, exceto óleos brutos;</c:v>
                </c:pt>
                <c:pt idx="3">
                  <c:v>Outros compostos organo-inorgânicos</c:v>
                </c:pt>
                <c:pt idx="4">
                  <c:v>Partes dos veículos e aparelhos das posições 8801 ou 8802</c:v>
                </c:pt>
                <c:pt idx="5">
                  <c:v>Partes e acessórios dos veículos automóveis das posições 8701 a 8705</c:v>
                </c:pt>
              </c:strCache>
            </c:strRef>
          </c:cat>
          <c:val>
            <c:numRef>
              <c:f>Planilha7!$B$2:$B$8</c:f>
              <c:numCache>
                <c:formatCode>_-[$$-409]* #,##0.00_ ;_-[$$-409]* \-#,##0.00\ ;_-[$$-409]* "-"??_ ;_-@_ </c:formatCode>
                <c:ptCount val="6"/>
                <c:pt idx="0">
                  <c:v>1454.885192</c:v>
                </c:pt>
                <c:pt idx="1">
                  <c:v>2355.1808259999998</c:v>
                </c:pt>
                <c:pt idx="2">
                  <c:v>2240.8097969999999</c:v>
                </c:pt>
                <c:pt idx="3">
                  <c:v>376.89094999999998</c:v>
                </c:pt>
                <c:pt idx="4">
                  <c:v>410.90735899999999</c:v>
                </c:pt>
                <c:pt idx="5">
                  <c:v>824.64263800000003</c:v>
                </c:pt>
              </c:numCache>
            </c:numRef>
          </c:val>
          <c:extLst>
            <c:ext xmlns:c16="http://schemas.microsoft.com/office/drawing/2014/chart" uri="{C3380CC4-5D6E-409C-BE32-E72D297353CC}">
              <c16:uniqueId val="{00000000-C1A2-4C93-AE0F-B9FEE1EBB158}"/>
            </c:ext>
          </c:extLst>
        </c:ser>
        <c:dLbls>
          <c:showLegendKey val="0"/>
          <c:showVal val="0"/>
          <c:showCatName val="0"/>
          <c:showSerName val="0"/>
          <c:showPercent val="0"/>
          <c:showBubbleSize val="0"/>
        </c:dLbls>
        <c:gapWidth val="100"/>
        <c:overlap val="-24"/>
        <c:axId val="1111881615"/>
        <c:axId val="1188198015"/>
      </c:barChart>
      <c:catAx>
        <c:axId val="11118816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88198015"/>
        <c:crosses val="autoZero"/>
        <c:auto val="1"/>
        <c:lblAlgn val="ctr"/>
        <c:lblOffset val="100"/>
        <c:noMultiLvlLbl val="0"/>
      </c:catAx>
      <c:valAx>
        <c:axId val="1188198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pt-BR" sz="1400"/>
                  <a:t>Valor FOB (US$ milhões)</a:t>
                </a:r>
              </a:p>
            </c:rich>
          </c:tx>
          <c:layout>
            <c:manualLayout>
              <c:xMode val="edge"/>
              <c:yMode val="edge"/>
              <c:x val="1.981244128613056E-2"/>
              <c:y val="0.27875212634483093"/>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1188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11.xlsx]Planilha3!Tabela dinâmica8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Planilha3!$B$1</c:f>
              <c:strCache>
                <c:ptCount val="1"/>
                <c:pt idx="0">
                  <c:v>Total</c:v>
                </c:pt>
              </c:strCache>
            </c:strRef>
          </c:tx>
          <c:spPr>
            <a:solidFill>
              <a:schemeClr val="accent1"/>
            </a:solidFill>
            <a:ln>
              <a:noFill/>
            </a:ln>
            <a:effectLst/>
          </c:spPr>
          <c:invertIfNegative val="0"/>
          <c:cat>
            <c:strRef>
              <c:f>Planilha3!$A$2:$A$41</c:f>
              <c:strCache>
                <c:ptCount val="39"/>
                <c:pt idx="0">
                  <c:v>Aparecida</c:v>
                </c:pt>
                <c:pt idx="1">
                  <c:v>Arapeí</c:v>
                </c:pt>
                <c:pt idx="2">
                  <c:v>Areias</c:v>
                </c:pt>
                <c:pt idx="3">
                  <c:v>Bananal</c:v>
                </c:pt>
                <c:pt idx="4">
                  <c:v>Caçapava</c:v>
                </c:pt>
                <c:pt idx="5">
                  <c:v>Cachoeira Paulista</c:v>
                </c:pt>
                <c:pt idx="6">
                  <c:v>Campos do Jordão</c:v>
                </c:pt>
                <c:pt idx="7">
                  <c:v>Canas</c:v>
                </c:pt>
                <c:pt idx="8">
                  <c:v>Caraguatatuba</c:v>
                </c:pt>
                <c:pt idx="9">
                  <c:v>Cruzeiro</c:v>
                </c:pt>
                <c:pt idx="10">
                  <c:v>Cunha</c:v>
                </c:pt>
                <c:pt idx="11">
                  <c:v>Guaratinguetá</c:v>
                </c:pt>
                <c:pt idx="12">
                  <c:v>Igaratá</c:v>
                </c:pt>
                <c:pt idx="13">
                  <c:v>Ilhabela</c:v>
                </c:pt>
                <c:pt idx="14">
                  <c:v>Jacareí</c:v>
                </c:pt>
                <c:pt idx="15">
                  <c:v>Jambeiro</c:v>
                </c:pt>
                <c:pt idx="16">
                  <c:v>Lagoinha</c:v>
                </c:pt>
                <c:pt idx="17">
                  <c:v>Lavrinhas</c:v>
                </c:pt>
                <c:pt idx="18">
                  <c:v>Lorena</c:v>
                </c:pt>
                <c:pt idx="19">
                  <c:v>Monteiro Lobato</c:v>
                </c:pt>
                <c:pt idx="20">
                  <c:v>Natividade da Serra</c:v>
                </c:pt>
                <c:pt idx="21">
                  <c:v>Paraibuna</c:v>
                </c:pt>
                <c:pt idx="22">
                  <c:v>Pindamonhangaba</c:v>
                </c:pt>
                <c:pt idx="23">
                  <c:v>Piquete</c:v>
                </c:pt>
                <c:pt idx="24">
                  <c:v>Potim</c:v>
                </c:pt>
                <c:pt idx="25">
                  <c:v>Queluz</c:v>
                </c:pt>
                <c:pt idx="26">
                  <c:v>Redenção da Serra</c:v>
                </c:pt>
                <c:pt idx="27">
                  <c:v>Roseira</c:v>
                </c:pt>
                <c:pt idx="28">
                  <c:v>Santa Branca</c:v>
                </c:pt>
                <c:pt idx="29">
                  <c:v>Santo Antônio do Pinhal</c:v>
                </c:pt>
                <c:pt idx="30">
                  <c:v>São Bento do Sapucaí</c:v>
                </c:pt>
                <c:pt idx="31">
                  <c:v>São José do Barreiro</c:v>
                </c:pt>
                <c:pt idx="32">
                  <c:v>São José dos Campos</c:v>
                </c:pt>
                <c:pt idx="33">
                  <c:v>São Luiz do Paraitinga</c:v>
                </c:pt>
                <c:pt idx="34">
                  <c:v>São Sebastião</c:v>
                </c:pt>
                <c:pt idx="35">
                  <c:v>Silveiras</c:v>
                </c:pt>
                <c:pt idx="36">
                  <c:v>Taubaté</c:v>
                </c:pt>
                <c:pt idx="37">
                  <c:v>Tremembé</c:v>
                </c:pt>
                <c:pt idx="38">
                  <c:v>Ubatuba</c:v>
                </c:pt>
              </c:strCache>
            </c:strRef>
          </c:cat>
          <c:val>
            <c:numRef>
              <c:f>Planilha3!$B$2:$B$41</c:f>
              <c:numCache>
                <c:formatCode>General</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20.073249000000001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315.18947700000001</c:v>
                </c:pt>
                <c:pt idx="33">
                  <c:v>0</c:v>
                </c:pt>
                <c:pt idx="34">
                  <c:v>0</c:v>
                </c:pt>
                <c:pt idx="35">
                  <c:v>0</c:v>
                </c:pt>
                <c:pt idx="36">
                  <c:v>697.33223199999998</c:v>
                </c:pt>
                <c:pt idx="37">
                  <c:v>0</c:v>
                </c:pt>
                <c:pt idx="38">
                  <c:v>0</c:v>
                </c:pt>
              </c:numCache>
            </c:numRef>
          </c:val>
          <c:extLst>
            <c:ext xmlns:c16="http://schemas.microsoft.com/office/drawing/2014/chart" uri="{C3380CC4-5D6E-409C-BE32-E72D297353CC}">
              <c16:uniqueId val="{00000000-9330-4644-8BFA-3EAF26AE625F}"/>
            </c:ext>
          </c:extLst>
        </c:ser>
        <c:dLbls>
          <c:showLegendKey val="0"/>
          <c:showVal val="0"/>
          <c:showCatName val="0"/>
          <c:showSerName val="0"/>
          <c:showPercent val="0"/>
          <c:showBubbleSize val="0"/>
        </c:dLbls>
        <c:gapWidth val="219"/>
        <c:overlap val="-27"/>
        <c:axId val="1220035407"/>
        <c:axId val="580738191"/>
      </c:barChart>
      <c:catAx>
        <c:axId val="122003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738191"/>
        <c:crosses val="autoZero"/>
        <c:auto val="1"/>
        <c:lblAlgn val="ctr"/>
        <c:lblOffset val="100"/>
        <c:noMultiLvlLbl val="0"/>
      </c:catAx>
      <c:valAx>
        <c:axId val="58073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03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11.xlsx]Fontes importações RMVale!Tabela dinâmica2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Fontes das importações da RMVale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'Fontes importações RMVale'!$B$1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'Fontes importações RMVale'!$A$2:$A$8</c:f>
              <c:strCache>
                <c:ptCount val="6"/>
                <c:pt idx="0">
                  <c:v>Alemanha</c:v>
                </c:pt>
                <c:pt idx="1">
                  <c:v>China</c:v>
                </c:pt>
                <c:pt idx="2">
                  <c:v>Estados Unidos</c:v>
                </c:pt>
                <c:pt idx="3">
                  <c:v>França</c:v>
                </c:pt>
                <c:pt idx="4">
                  <c:v>Índia</c:v>
                </c:pt>
                <c:pt idx="5">
                  <c:v>Nigéria</c:v>
                </c:pt>
              </c:strCache>
            </c:strRef>
          </c:cat>
          <c:val>
            <c:numRef>
              <c:f>'Fontes importações RMVale'!$B$2:$B$8</c:f>
              <c:numCache>
                <c:formatCode>_-[$$-409]* #,##0.00_ ;_-[$$-409]* \-#,##0.00\ ;_-[$$-409]* "-"??_ ;_-@_ </c:formatCode>
                <c:ptCount val="6"/>
                <c:pt idx="0">
                  <c:v>1797.4281189999999</c:v>
                </c:pt>
                <c:pt idx="1">
                  <c:v>1165.411852</c:v>
                </c:pt>
                <c:pt idx="2">
                  <c:v>4974.215201</c:v>
                </c:pt>
                <c:pt idx="3">
                  <c:v>298.847846</c:v>
                </c:pt>
                <c:pt idx="4">
                  <c:v>808.67920200000003</c:v>
                </c:pt>
                <c:pt idx="5">
                  <c:v>957.26093900000001</c:v>
                </c:pt>
              </c:numCache>
            </c:numRef>
          </c:val>
          <c:extLst>
            <c:ext xmlns:c16="http://schemas.microsoft.com/office/drawing/2014/chart" uri="{C3380CC4-5D6E-409C-BE32-E72D297353CC}">
              <c16:uniqueId val="{00000000-155E-4312-9F7B-AF0BEEACF17A}"/>
            </c:ext>
          </c:extLst>
        </c:ser>
        <c:dLbls>
          <c:showLegendKey val="0"/>
          <c:showVal val="0"/>
          <c:showCatName val="0"/>
          <c:showSerName val="0"/>
          <c:showPercent val="0"/>
          <c:showBubbleSize val="0"/>
        </c:dLbls>
        <c:gapWidth val="100"/>
        <c:overlap val="-24"/>
        <c:axId val="1111936367"/>
        <c:axId val="890497519"/>
      </c:barChart>
      <c:catAx>
        <c:axId val="11119363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Países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497519"/>
        <c:crosses val="autoZero"/>
        <c:auto val="1"/>
        <c:lblAlgn val="ctr"/>
        <c:lblOffset val="100"/>
        <c:noMultiLvlLbl val="0"/>
      </c:catAx>
      <c:valAx>
        <c:axId val="890497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 Valor FOB (US$ milhões)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93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11.xlsx]Destinos Exportações da RMVale!Tabela dinâmica3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Destinos Exportações da RMVale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'Destinos Exportações da RMVale'!$B$1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'Destinos Exportações da RMVale'!$A$2:$A$8</c:f>
              <c:strCache>
                <c:ptCount val="6"/>
                <c:pt idx="0">
                  <c:v>Argentina</c:v>
                </c:pt>
                <c:pt idx="1">
                  <c:v>China</c:v>
                </c:pt>
                <c:pt idx="2">
                  <c:v>Espanha</c:v>
                </c:pt>
                <c:pt idx="3">
                  <c:v>Estados Unidos</c:v>
                </c:pt>
                <c:pt idx="4">
                  <c:v>Países Baixos (Holanda)</c:v>
                </c:pt>
                <c:pt idx="5">
                  <c:v>Singapura</c:v>
                </c:pt>
              </c:strCache>
            </c:strRef>
          </c:cat>
          <c:val>
            <c:numRef>
              <c:f>'Destinos Exportações da RMVale'!$B$2:$B$8</c:f>
              <c:numCache>
                <c:formatCode>_-[$$-409]* #,##0.00_ ;_-[$$-409]* \-#,##0.00\ ;_-[$$-409]* "-"??_ ;_-@_ </c:formatCode>
                <c:ptCount val="6"/>
                <c:pt idx="0">
                  <c:v>1352.1912419999999</c:v>
                </c:pt>
                <c:pt idx="1">
                  <c:v>4426.3864130000002</c:v>
                </c:pt>
                <c:pt idx="2">
                  <c:v>1040.7069449999999</c:v>
                </c:pt>
                <c:pt idx="3">
                  <c:v>5445.732602</c:v>
                </c:pt>
                <c:pt idx="4">
                  <c:v>561.41433700000005</c:v>
                </c:pt>
                <c:pt idx="5">
                  <c:v>2566.4742530000003</c:v>
                </c:pt>
              </c:numCache>
            </c:numRef>
          </c:val>
          <c:extLst>
            <c:ext xmlns:c16="http://schemas.microsoft.com/office/drawing/2014/chart" uri="{C3380CC4-5D6E-409C-BE32-E72D297353CC}">
              <c16:uniqueId val="{00000000-AD1C-4D50-8FFA-4A348BA76467}"/>
            </c:ext>
          </c:extLst>
        </c:ser>
        <c:dLbls>
          <c:showLegendKey val="0"/>
          <c:showVal val="0"/>
          <c:showCatName val="0"/>
          <c:showSerName val="0"/>
          <c:showPercent val="0"/>
          <c:showBubbleSize val="0"/>
        </c:dLbls>
        <c:gapWidth val="100"/>
        <c:overlap val="-24"/>
        <c:axId val="1121775151"/>
        <c:axId val="890487871"/>
      </c:barChart>
      <c:catAx>
        <c:axId val="11217751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Países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487871"/>
        <c:crosses val="autoZero"/>
        <c:auto val="1"/>
        <c:lblAlgn val="ctr"/>
        <c:lblOffset val="100"/>
        <c:noMultiLvlLbl val="0"/>
      </c:catAx>
      <c:valAx>
        <c:axId val="89048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  Valor FOB (US$ milhões) </a:t>
                </a:r>
              </a:p>
            </c:rich>
          </c:tx>
          <c:layout>
            <c:manualLayout>
              <c:xMode val="edge"/>
              <c:yMode val="edge"/>
              <c:x val="1.8518518518518517E-2"/>
              <c:y val="0.2039158646835812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77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11.xlsx]Produtos Exportados!Tabela dinâmica7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Produtos</a:t>
            </a:r>
            <a:r>
              <a:rPr lang="en-US" baseline="0"/>
              <a:t> mais exportados nos anos de 2021 e 2022</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15079868945753"/>
          <c:y val="0.16899555555555557"/>
          <c:w val="0.77691844595808135"/>
          <c:h val="0.44697924759405072"/>
        </c:manualLayout>
      </c:layout>
      <c:barChart>
        <c:barDir val="col"/>
        <c:grouping val="clustered"/>
        <c:varyColors val="0"/>
        <c:ser>
          <c:idx val="0"/>
          <c:order val="0"/>
          <c:tx>
            <c:strRef>
              <c:f>'Produtos Exportados'!$B$1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'Produtos Exportados'!$A$2:$A$9</c:f>
              <c:strCache>
                <c:ptCount val="7"/>
                <c:pt idx="0">
                  <c:v>Automóveis de passageiros e outros veículos automóveis principalmente concebidos para o transporte de pessoas (exceto os da posição 8702), </c:v>
                </c:pt>
                <c:pt idx="1">
                  <c:v>Chapas e tiras, de alumínio, de espessura superior a 0,2 mm</c:v>
                </c:pt>
                <c:pt idx="2">
                  <c:v>Óleos brutos de petróleo ou de minerais betuminosos</c:v>
                </c:pt>
                <c:pt idx="3">
                  <c:v>Óleos de petróleo ou de minerais betuminosos, exceto óleos brutos;</c:v>
                </c:pt>
                <c:pt idx="4">
                  <c:v>Pastas químicas de madeira, à soda ou ao sulfato, exceto pastas para dissolução</c:v>
                </c:pt>
                <c:pt idx="5">
                  <c:v>Veículos aéreos (por exemplo: helicópteros, aviões); veículos espaciais (incluídos os satélites) e seus veículos de lançamento e veículos suborbitais</c:v>
                </c:pt>
                <c:pt idx="6">
                  <c:v>Veículos automóveis para transporte de mercadorias</c:v>
                </c:pt>
              </c:strCache>
            </c:strRef>
          </c:cat>
          <c:val>
            <c:numRef>
              <c:f>'Produtos Exportados'!$B$2:$B$9</c:f>
              <c:numCache>
                <c:formatCode>_-[$$-409]* #,##0.00_ ;_-[$$-409]* \-#,##0.00\ ;_-[$$-409]* "-"??_ ;_-@_ </c:formatCode>
                <c:ptCount val="7"/>
                <c:pt idx="0">
                  <c:v>256.20745099999999</c:v>
                </c:pt>
                <c:pt idx="1">
                  <c:v>362.65401900000001</c:v>
                </c:pt>
                <c:pt idx="2">
                  <c:v>9557.8363100000006</c:v>
                </c:pt>
                <c:pt idx="3">
                  <c:v>2905.8153309999998</c:v>
                </c:pt>
                <c:pt idx="4">
                  <c:v>323.49005799999998</c:v>
                </c:pt>
                <c:pt idx="5">
                  <c:v>3037.3249100000003</c:v>
                </c:pt>
                <c:pt idx="6">
                  <c:v>366.37586800000003</c:v>
                </c:pt>
              </c:numCache>
            </c:numRef>
          </c:val>
          <c:extLst>
            <c:ext xmlns:c16="http://schemas.microsoft.com/office/drawing/2014/chart" uri="{C3380CC4-5D6E-409C-BE32-E72D297353CC}">
              <c16:uniqueId val="{00000000-9B1C-49B5-A343-A76B984BB858}"/>
            </c:ext>
          </c:extLst>
        </c:ser>
        <c:dLbls>
          <c:showLegendKey val="0"/>
          <c:showVal val="0"/>
          <c:showCatName val="0"/>
          <c:showSerName val="0"/>
          <c:showPercent val="0"/>
          <c:showBubbleSize val="0"/>
        </c:dLbls>
        <c:gapWidth val="100"/>
        <c:overlap val="-24"/>
        <c:axId val="1640699775"/>
        <c:axId val="1092925263"/>
      </c:barChart>
      <c:catAx>
        <c:axId val="16406997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92925263"/>
        <c:crosses val="autoZero"/>
        <c:auto val="1"/>
        <c:lblAlgn val="ctr"/>
        <c:lblOffset val="100"/>
        <c:noMultiLvlLbl val="0"/>
      </c:catAx>
      <c:valAx>
        <c:axId val="109292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Valor FOB (US$ milhões)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4069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11.xlsx]Planilha7!Tabela dinâmica11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Produtos</a:t>
            </a:r>
            <a:r>
              <a:rPr lang="en-US" baseline="0"/>
              <a:t> mais importados pela RMVale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41793867945279"/>
          <c:y val="0.2293055555555556"/>
          <c:w val="0.76504101233155908"/>
          <c:h val="0.40880395158938465"/>
        </c:manualLayout>
      </c:layout>
      <c:barChart>
        <c:barDir val="col"/>
        <c:grouping val="clustered"/>
        <c:varyColors val="0"/>
        <c:ser>
          <c:idx val="0"/>
          <c:order val="0"/>
          <c:tx>
            <c:strRef>
              <c:f>Planilha7!$B$1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Planilha7!$A$2:$A$8</c:f>
              <c:strCache>
                <c:ptCount val="6"/>
                <c:pt idx="0">
                  <c:v>Compostos heterocíclicos, exclusivamente de hetero-átomo(s) de azoto (nitrogénio)</c:v>
                </c:pt>
                <c:pt idx="1">
                  <c:v>Óleos brutos de petróleo ou de minerais betuminosos</c:v>
                </c:pt>
                <c:pt idx="2">
                  <c:v>Óleos de petróleo ou de minerais betuminosos, exceto óleos brutos;</c:v>
                </c:pt>
                <c:pt idx="3">
                  <c:v>Outros compostos organo-inorgânicos</c:v>
                </c:pt>
                <c:pt idx="4">
                  <c:v>Partes dos veículos e aparelhos das posições 8801 ou 8802</c:v>
                </c:pt>
                <c:pt idx="5">
                  <c:v>Partes e acessórios dos veículos automóveis das posições 8701 a 8705</c:v>
                </c:pt>
              </c:strCache>
            </c:strRef>
          </c:cat>
          <c:val>
            <c:numRef>
              <c:f>Planilha7!$B$2:$B$8</c:f>
              <c:numCache>
                <c:formatCode>_-[$$-409]* #,##0.00_ ;_-[$$-409]* \-#,##0.00\ ;_-[$$-409]* "-"??_ ;_-@_ </c:formatCode>
                <c:ptCount val="6"/>
                <c:pt idx="0">
                  <c:v>1454.885192</c:v>
                </c:pt>
                <c:pt idx="1">
                  <c:v>2355.1808259999998</c:v>
                </c:pt>
                <c:pt idx="2">
                  <c:v>2240.8097969999999</c:v>
                </c:pt>
                <c:pt idx="3">
                  <c:v>376.89094999999998</c:v>
                </c:pt>
                <c:pt idx="4">
                  <c:v>410.90735899999999</c:v>
                </c:pt>
                <c:pt idx="5">
                  <c:v>824.64263800000003</c:v>
                </c:pt>
              </c:numCache>
            </c:numRef>
          </c:val>
          <c:extLst>
            <c:ext xmlns:c16="http://schemas.microsoft.com/office/drawing/2014/chart" uri="{C3380CC4-5D6E-409C-BE32-E72D297353CC}">
              <c16:uniqueId val="{00000000-7DDF-4D24-9D54-04564447C932}"/>
            </c:ext>
          </c:extLst>
        </c:ser>
        <c:dLbls>
          <c:showLegendKey val="0"/>
          <c:showVal val="0"/>
          <c:showCatName val="0"/>
          <c:showSerName val="0"/>
          <c:showPercent val="0"/>
          <c:showBubbleSize val="0"/>
        </c:dLbls>
        <c:gapWidth val="100"/>
        <c:overlap val="-24"/>
        <c:axId val="1111881615"/>
        <c:axId val="1188198015"/>
      </c:barChart>
      <c:catAx>
        <c:axId val="1111881615"/>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98015"/>
        <c:crosses val="autoZero"/>
        <c:auto val="1"/>
        <c:lblAlgn val="ctr"/>
        <c:lblOffset val="100"/>
        <c:noMultiLvlLbl val="0"/>
      </c:catAx>
      <c:valAx>
        <c:axId val="1188198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t-BR"/>
                  <a:t>Valor FOB (US$ milhões)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88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strDim type="colorStr">
        <cx:f>_xlchart.v5.3</cx:f>
      </cx:strDim>
    </cx:data>
  </cx:chartData>
  <cx:chart>
    <cx:title pos="t" align="ctr" overlay="0">
      <cx:tx>
        <cx:txData>
          <cx:v>Dados dos anos de 2021-2022 referentes a demanda e produção, relacionados a importação e exportação na cadeia produtiva: Aeronaves e aparelhos espaciais, e suas partes</cx:v>
        </cx:txData>
      </cx:tx>
      <cx:txPr>
        <a:bodyPr spcFirstLastPara="1" vertOverflow="ellipsis" horzOverflow="overflow" wrap="square" lIns="0" tIns="0" rIns="0" bIns="0" anchor="ctr" anchorCtr="1"/>
        <a:lstStyle/>
        <a:p>
          <a:pPr algn="ctr" rtl="0">
            <a:defRPr sz="1600" b="1"/>
          </a:pPr>
          <a:r>
            <a:rPr lang="pt-BR" sz="1600" b="1" i="0" u="none" strike="noStrike" baseline="0">
              <a:solidFill>
                <a:sysClr val="windowText" lastClr="000000">
                  <a:lumMod val="65000"/>
                  <a:lumOff val="35000"/>
                </a:sysClr>
              </a:solidFill>
              <a:latin typeface="Calibri" panose="020F0502020204030204"/>
            </a:rPr>
            <a:t>Dados dos anos de 2021-2022 referentes a demanda e produção, relacionados a importação e exportação na cadeia produtiva: Aeronaves e aparelhos espaciais, e suas partes</a:t>
          </a:r>
        </a:p>
      </cx:txPr>
    </cx:title>
    <cx:plotArea>
      <cx:plotAreaRegion>
        <cx:series layoutId="regionMap" uniqueId="{40467BD3-C384-4206-8DDE-73A47C341FC0}">
          <cx:tx>
            <cx:txData>
              <cx:f>_xlchart.v5.2</cx:f>
              <cx:v> Corrente US$ Milhões </cx:v>
            </cx:txData>
          </cx:tx>
          <cx:dataId val="0"/>
          <cx:layoutPr>
            <cx:regionLabelLayout val="showAll"/>
            <cx:geography projectionType="mercator" viewedRegionType="dataOnly" cultureLanguage="pt-BR" cultureRegion="BR" attribution="Da plataforma Bing">
              <cx:geoCache provider="{E9337A44-BEBE-4D9F-B70C-5C5E7DAFC167}">
                <cx:binary>7Hvbctw4tuWvVPh56AJxR0f3iTggmVelrrYk+4UhSzJ4B0nw/jvnYZ7mK/rHZjNdVS27uqum57kd
DjuVyQRBAHvttdfa+uvz9Jfn4vWp/Wkqi8r95Xn627uk6+q//Pyze05eyyf3vkyfW+vs1+79sy1/
tl+/ps+vP7+0T2NamZ8x8unPz8lT271O7/7rrzCaebXhU/cUVV3azTf9azvfvrq+6NwffvovPvzp
9TzMh7l+/du7wj4/FTDou1/e3b/87R2n3PeZjxTx4YUSjKt3P/38drRfLr58KmGI4Onv//upfhqe
/nSM1yfX/e2dR9l7poiQiPmCCelj9u6n8fXXjyTFVCiBmPQRo+LdT5VtuwS+hvF7xaVSSnLMBZJK
vvvJ2f7bZ+Q9JgoTKYhCPuEC/7Zw17aYja1+W6pffv6p6strm1ad+9s7eMh3P9XfrvttAZRiiCOC
GZNIwjTq56db2J318v9lMxzH4zjiYBjGh27Mc+3yLNm7AVc711ap0WXC4wDTjRExCaouqbSp2QHN
ro4kq6pw7OF92yRKy24hOsdwuc+X/H7wek9nDLf3OE7q/VDtTTHK0HnS37osfrHSPOQyr0KJ+0kb
ZvI+IBjGcYzXgcyyKqQYkZAoZk6sqw60Xbyj9BNNu2IJXNJ2+5EYuD4b1QWtDMzMMRLkFU2PiBVy
C4vaPjJper1UFG/c1E3ac21zwVAZ9WhuHitMqiHq6Jxv0ExOPFd6tPEdX9pt0dJZzyOLvDG5KBIc
uowE45BsKLzve0a7qg3nedaFvE7FEuIl1b1YtIf4QVVeRNs8rLIyEH0cdIWNePJhFFmQFi+tSA6k
n4Om9YJOxYeENFqJWNex2FbEaNzF2ndzKKZxQ1ITEaciifKg85guXJ1pxO5Z7W2lcjpvvB1sbxJm
Q1wEwqS1Hn1RBTlbvKDnnheJ2Ku285QyjZY8TMY59FWrM88LY5LiyzYxh8HwYDL2lU32FU7t1TlI
fv4Wrt+dumdbz21qkl/i9bcf/+v0Kwz8df3aP95fY/4fP13Vr9Vd176+dqen+scrv/siHPJf7r/C
xXc//A473sbz/+uHfw4djAnMCGOcCM6VlNL/I+j47/apfv37//kOOP7ZCL8CB31PmJJIScGolHgd
/FfgoO8ZwUoJn/iECs74d8ABs4JvIsmQJAi9BQ78XggEoAIfUiow5/8WcMDl3wHHefIcAYISwWA2
DH0PHLIxqvfKdg7arPs6914fZhh9kqS+trxCO5SP40Zi9eJQWYWLBxGdD+Ok2zUGTenHV1muXqgB
OJEGUMTGOL5CzWJeaKpIwIi9qhqfniQvblE9TNoO8LaMi26PGlUHCwZ4GI2hAUL+NZ2KS9zkGze6
3Rg/WjbvZiQ0xMWji7ut8MttO+EQO7mLIRxtfKFsHrDqevbuymnYJpxrYVA0p6esqPRE74Zq0ON8
qvNP0nsc2EXX3MX19ewucbF18sPSWC1R5NXHqiiDqTt58iLJxsivvQ0ycOfl49hWGtVNONivhsxB
Mj9ljm/LCQY1WLf+rJfy6FUnl5MtqeVHMlWh+ZDX8tZ1SHdZEQn7EvuxCTKXhm2cXnipv4+77JpZ
G3DuhSS9MWUWjp2Maoau6OjtBv9xEPO2kqMuYxGUDp1SN4VE3JuJh1icpIqyxmlWjpdMPc5dEU4u
v59HFFQOwL4Z6SP14i3NBh33c9QgGG+M6sXt66k7dGkD0KdOWIltXpJHVdpd5pJrVTUfOvsyOazz
xAVoJLsUd1E7wT7kY5hnXtRPXTDG9dbkKKrm4ut6NpYB0H8sYElR0qgLsqK9aeP7VPZOy8zzo6ae
p1ybKZ2+oLaS23YWdUBjQPkKSzgPC6uDLIf0YS1kIS/z7jtODwyllf4PiH3jP1z68Bc4BQZIgfT/
r/nPhW1fq9+Tnx8H+AeGASqugEOk4hRA5x8Yxt5jtKIGBXpDfeR/j2Ecr18TPuDX7zAMqM/6mVxh
VzHyb2EYId9j2Mr+JMbYxwL+UZwBPXtLfly5GNwabwmsTJWeyaCiuVZXeQWA1HQcBRYYBxAiwBuU
AniJsq2jM6BBJlcaTRI+8OtuP5D4XhL4KfOTC4XYpY1L8kkW9lo2fR3NcnksLUbBypxMlsuo8f0H
Py0efCCHwTh696hHehyVC1HfdHuqgNagWLygEoBzrJ2MzlSIqoWE1oulHunKdFAD81F2RVqIAURW
bK0BJ33TXHpx6Y45l/JyYGLfleToODc6d3uJvDtazkOgmmtS81e7kjrqVLHNfdw+5rO/TLr3U6sb
0hbBuIwk9C1j2itJrWlbx63OSVlHaFwjb/32mAD7ypfq2rQwc9vAA7VJFRJWyWihELNusHVEVXzv
FiBmKEf7saXdt8lb4ZWax+oyhqOkhwXGI6MgwQoF89h95THBJ89bU0Vsr9tJvjgJGaFScM1YzCQU
fQEblhNgRhXqA0TttZfRYnu+83o9qenBKnJwMUyKEk6CNgVuBdORrrrOmlpuBwl4MrqmOmQrJ3UG
Fn7wC7QTfiO359tw3Bwkr8zp/Japuzni2GXBulEUe/dugKOwTvEMaecJnw8WWXfNyCl7bvJkCv8D
TGdgwlRRBkHJCQDTnxVm7ZPpgQh2/Zff4dPvxvkVnwCEmFRUYSjCJPNXIvUrx2LvxYoHQiqxXrBW
Tb8VZ+Q9BViiChBTALdQABpvijPBEfzBeCWEkvxbHIsJYHk/FGeYUiIo9RmiUqAfirMOIZLZtoQ8
N+CA5OLIWnqbuvypbstYKzsdPeoFbFZasCWayjFUCJ0gkoOqGoJcMk2HPuDlEPZxvxfjtMW+iOT8
TKZhk8jipef2Mk2rTW3KZ1rGp4otW57j22mUUZF+EP5tw71tmsX8aLuUhyrx660sqb8rl27ZJPPX
bGoCo8Y4MJXcUEN3C023cdkE0ktD1RfbGpPIlyzMl3t4GB3jJ8rdcU66DW7KMMFfsY/G0DXlPhmS
cBrzoM5x0Eqked8cKu7CRvnbNDd6SjeiZXs72W1TFCdH2hDL5bKrB7Qp+DLsaa3K0M6i2PZF7gVz
5W+Vz69R3X8QSgXLKLXIp6Dv/Z0dmaenHm3V7AJJW+3LudKxS48ZGT86NO+zyT90yS1naTAlZmsy
vqU9Dpps6+pX0t5ObI/bXGdTrdt6T32qS+ZFFflMZj/oluoilc3VIoewoveuHx7mot3VXaOpkrov
2U0rTl7iNmUloiqutPN5KN2sy7HSdV1rWUMJm4UJTM0sj8TcS241cUdcuJvExJCnWCD9btED83dk
TDX2YXkqGpHBHsjYbwdnTpPlB9rEenA8GCao7a3XwHrHB5rXB5ZkO1zQkAmjGSCX7iEBlEW9l3Mf
2NIdUL9com4+CFJua/dpjgmQN3ooZHHkvrfvOb7xZgn15oA+AT5ektg/zJDv9RKzK5uZoG+8jese
cGlBBuiD0kKiTPxNv3hhxcrHQYmoyaSu80Q3db4v4jog2fJFkPGrjL1T3zw2ctrVgmyGDOu4GFKd
WfvcLP0hh6IcMo8JRj+56ptpY6kMGjcfKBIbSMlXY0GgpMWHxJWRm+WOmydIg7s+FcDE0yuOJ40r
eeG3mTaIH33YyiUb9qKjoWeKBxj/2A/p3nfDMe/6u8yHKhmLCOZ+HfvLRjKxnRu1yYv0UyI/m45u
akgtdma3jZij2JpwqHNdIhopXBrt1XzDGhir7KM5Pq2P3s3jhY/zKFVTmKrm1Mvl3g6+7qZkS4ZF
F1O97wvrNObltVxMMHEX1F7+MKlynxF+cjLXqT8/9Uo8wIaGOBv3Nu6OoItoa8zntLyV2D52igWJ
j0JrPN3K6Rbh7NT0NCoo/2yLOtXxxKPctgc54shkfcgLcQ0MvNAMJYd0FuFSLYe87aOxH3YyeV5a
ctH5Nkib7gq+C5eY63l69OL5ucZr1ZWSGz9Jd1OxRIoNAcKt5jXbGz+/GgZsdSHsZYE8jWN+5wZy
hKO7zZtplw3dxdLUG6nsbrbe3iT9nYIjLjN3nwFKma6IyqXZ5HF5s/hqh2K6xfQrATFo8lkwFyDi
FE9VndwuggETQRvWs4gu6kPX4Fs+m7ulA+Uj7qLZ4WNv8QdcvMQsPc59ulmy4tC3+esyezeTc9vR
3jHchcIkYdGml0NFYSImj9TUhFMO2zT0z64roc7xTilfbkav3+Y4Cay1D7heEs2RDKgRGwlfUMJG
pq72Ff1EaLepe7KRYxPk1tMNktsu88OEk0Evi2tDYuizZOP9PN3FBdrKZfzgnN3ENtlUULUmnR/G
9zRFunGjrltSBsPY6QLXsKDqGuc0mviyTZr8MvVT7eYqaqS4MBA9xNZ3TXzTEz/IknZTsnY/NvGu
VENQNlD9VeWnpUTR6KdB14tSt/OgRU2DqSKXBaDsWE4XsJzhkLVQfyVXDS0C0BtCL5uPcF24pGWn
R3yNZL1Rqnbatun1WCnNGHxoEy0bFpBeBBmlTnteFnZjvUEyvlbTsO/JszHtsxt5ZNkCtTyoYh1o
B93z2NFb63VRPwB/9T+4ZjklcRP5lbdLazgv+Sukyis29+FYk8uZNK8VefWGaluMS6knx+8rMTyT
OD2UhbehbLypvSoPSjxuBah1mKuI+M0nYvNdn/vbyQ5bXiy7ePAKjWinmZ/uxdDB/ImIsrK9zmHF
MpTtvIEesamjLrOnwsuDFnubyTRNMCbwddJp7jdH1aa6qL4UfvlcLmPgT3Izqu56lie+2BAQebLd
tqy7CEEq05lx90vjaj0nGNIC7fe+6fdtfeuE086O+8zGL6nFkNo87ZfprmlvmvEaTyoQ1RiZ2N+b
/usgZ12nZUTgFBRkCr0UgdSYPjhsQpmKC2a6PvCcDUvSfaSTPOYEbmaf56622qPyAqXZruQ3NZav
cQziJW6iJCF72tmtMcuDF9M9lTfl6LaFU/tuTHf+8kTi9ibt501f8aCPxy3DxTUapws5th9GWwUL
AordVJft5C7tPIXx7IWu+PCmJv0nmvYPwhQUdSCrE6wIw6CdgRj2fVFHc39irWxwoCzkJux2aiw1
iV1kPftNFPhO2Hwrn2PQ094SNKCNRFKFCEUKKmiBfxDBXMptXcRwr8U1QE7KTZcnx0UuW4chEEDi
iXOsM/+BVRZKtCPlbFMhGhA0Blm1JwW+FSA/i5luez8PUuyDZGW0VUNU118GV5wm9gmOV+p5QRs3
wR8v1FrdvpH+z5NnUPyChgev0bk6fiP9yzIH5rtO3kxf1PKpbp9cdvOf4uQd6AQCUxCjOBagowrK
/lA1uUuL4TWFxfud+PvjGL8WJvS9oKvKQcExQr4PFs9vhQl9rwCNFOg1oMMLQUBT+a0wwWA2rcIJ
wgSKhrdlCX4vFcgt/5/Sr/9DWXKWfr/VTWAagbgDk3grm4zKWzxp0BKcTSA322sBSocZMFTi/rA5
F9pQXksz5Y0+O0YjqNYh7UAXnodXo2geuaID6cIHUcXk3r2xQNqtD5qK9UC6oxZeSdaBg9PW14ZA
nU9pjXZUNTICEVFGOQYBAITPAkwQED1+Uzh6Cs5RAXqDHdhBLgv4QrgF8QSqk293y8GS/HjWWJBZ
xRzInGNvhvBcqNMZbo485Qclrz6eb4mGYQNcCGTK1Wk6a9M5QZBVxrPkU1+vIk/utyARdN6yA3IF
fhaHWeSzA0WmEC9Ggt4DEjfMfARz6yyXnH2qs2ZyVsDPAkG7wHzsFN8D2S2CmsM4g+n2FaaHkSXd
bdGyzxTpXIHm4g052pkZhNPzNQMISEvlRqA/cFMRr8+PQJBp+aoPzS1UDuW18ItqXyi/CxI8RoSB
nFJlIHsV6XgzCcjFUILIS1Fi+nFh3bgxhByKVbSaQL06yzfrLls4l58GSQ9CyReax/f/AYxfAQMk
UMhGHGMQFt4g9WpgfWczg+1d9Ms/QYvvB/gHWoCGt+oRPqcASRD3v6oY9L1kFKKeUYxB01qz1xuw
oAgwBI6iRMIHwfWNioHfQw4FkIG50hVM6L+lsqp/AhcU/nCAO6y4OjtJb/KMA/UyaUY8B2NJ5UnS
ftycIyGl2RYXceQcWMlnRQ9ICAhoYCGNRVZp0cGJdova56p5RKN6ycH9BiupurY+wInhEP3AoMHr
Tb0XH8IixGOmx+oBGx72dPmc8CxoErCkR7lpl+fYxUGu5sDO6aYmRLfudjR3ftsGqnudwcYBMzwk
/ifmP8XM28yjCksPQnKm0ZIwzZO72pGAV8DZs5OjjW4aGyjqhW2JdMrzW1yS0zI0QQzV6pIcfUq0
aMVmboaDnIleTKtHRzfczFoW5S6xNpzA29YmKaMmX3RftNsOgnWSZVj33Qnc66CcAAv6LCqqOaj6
bBejcj/4QL9REiYGR40BZh2POqZM+5aeln6I5qnTrSk3nJptadFmWMA3yuQRzcM2XsCOEaAd4M+J
X+imTME/wTuXTxH1Ej2Wl+3YHBhLtul4y2gLuo3U00z3HKyioZou456dXKb2LVLbbpzCDkxlS2Nt
uunQdebgCX9r7PRh4ewLK72gmsR+AcjKvOVhQvVF2Wfron0gyoB9RqDIdPvMVRel9KH8SbYAV7Bq
xWXZPKXAp+Jhw70y6jCoHAgH1PlBmvqnpskimkstU7sxyn0dVBGmlAecdMfCswtUX/xO8E8uKQ9x
U18RKHXSRAQLSY8DFFoUM53VcMgK1JhIEBLFpDnZZbhOyNxuPAnq8TiBTkxmKyMBXhVYdEBececd
RQ9on4m6jpZV/14PJBQ84wbyNt7zWlEt1pwUp2m2JVPZBueBvhmWFaTAbM0W/4HNb7DJEBhBnGME
pB4Btv1rd+q/29f0n5CsHwd4A5vUh3E5YDK4SSs4vsFNH+gSACM02WBQgb/DTaDMPkfQywNFBgDr
d7gpCRhWCITftaMHNOtfWw9+KVv+sDVn7QB6y8/PLBPQEmYCWjQ0+qyFzhvcpNZBlh/MEshkBbkO
yIxYsm6/ciK3sOzJ5MAnKLL5hkq1M6oKQPaJv5EUnpivDWDH2csC2a7Y0vUkmwGYlVHe/VhM8mQ6
i3ZyUOnRrm6qHXC5sV23G+u+OsghfjHjeuiB6dCYJg+5P26sAQw/WzBA+/JV/msy83GGMl4unxAx
t8jWp8zyCPSBw5j4u76Y97BoB5YmxzbLd6jxIHjoLSVmO4/QE9Pcdnj6LDLvC6svh6a7SbMLkddR
1ru73pIglkVEPO+2GOxL36rQlN4DrhjA5NBErCvDEXTuzg3XMoUa1rpux52/5SK/mTt2lMbsjVe3
oaBL5JUqXH0ssKsTXbb+kUDCqJd6CtcIRxanR8N8YKLlREK0xrVKIeNA6pGDfUSZ3Ms1J52J2wIm
Exo9cNNa4FxyBDusTME/HNPtsPI8l4MtNya9PK20ab16NQlRXSKoRtcWh2EllGfnygFZpnGCdgWw
TtcyH1AHiOjZ5zOl6EMHjT6QPWqQ6dJun60UNltpIFlpLe0L4LaiVhcr8RYr+T1bkQ4cvx6cvzMY
jQ4e68wOswzcraqE8ZeY33TZsl+ffUw59DWsRqeXweTXt0DLBAuuqqvDaqufn/I/oPXNuQIXhYAY
AL4VoMQfcr27v/+P/enu9Qv0C6bw8jvStyoZP470K3qx90RxnwvBGBTwqxH+G3qx92C1AyUE04hh
qBDflojkPfA9aADi0PUIHGkF1DfeFThMigPhY0wxgf4tb53+oIz8OPczKXwDXs2kOLS5gHVVaqHn
gGkL//f6iAIUgNUeWP1l0tdGf1b6AzAg7evXJmxCFw7RFNX64fX14qnWdVAFlxdPd8DEdBwkMMCb
DPEL6L4VcOB530LsL1oR9BkAC2Yg3gGav4XYcQC9i88JDUS8ycEqQzHRlfnW//avVaJ1lDdCy/ku
0M4iMNB06Go4A/2btZDMDCDvQciLO5AC5Ta/JVe80GpT7KvrYjVeNHDMMcQ63cQR2g337WVycLs/
flZ/Lct/Nw1yLhMwUtAv8P3D8pw30+RNJMCqu62q/tjL7AAycZAnz9ybdDdXue4Z0XPs9DTeyNoD
WnozA9D88UzIDxXBqjyt3q6ExeBIgFX6w0wqLGxJ4HA8Wl3qqy9d+Jjq/ZerQV9ebvfR4fCgo+Ay
utvdHb4JUv9yL37Y8POdoRwiEBaQ8s+M4u2GS2f9qe9rQF/vqc0+FNUDUuEfP52/ruObdYZ7UASb
DNyAybU0++HpzJzwZBAAnuV05aHyXsTgHl4P2cXIL1r5KO18Ucb8T9b0vHs/3BVkT8Sh4gNFD3jL
92sKPQtiLryKgg1Sgs/gB7ZfNHQ46DGd97whJ1YOuqZiZ2K5AzViM8d+4LgER4XtMlTdDQXfGnTT
5jaqeKvrrP6ThVm50Y8LA8siJLQtKsahkef7KXLKaFW0axufcoe12OpBwGid2cmy1ok/b5kMcZIe
Rp7oInthzU5Ap0nNIGmTp6ybAydNUMZ7MBvh8lMyDnrimz/ZvR9Y17p7VACogtvO10O69gy9CVav
wzU0vwHtmWaxTaWL8tod67bZjOLgN+wyy6E7sTqQxo+Kht0ZxEK/k+EkofsQShsvRvuZ/QmCrJj9
+5XjkkInL4GSnf4QuuVSxtWSwcpl+/x2CIvAbGCzLpMP9pJcNNsrFUDXcOAFXE8HFqGNH12MYbqP
Nd9FfqC2YCLrBfCzCPoohZB72r18NH+yvXzNHr+bJQiQyBcwRWhaWJf2zdLFjS8cSQc4+EuzWwg9
dbkJobfn1Io5EIMKlbrP+0xDAzG0iV/VbHpSPRTyVbEpUBX0qb/2Mj6Iufvqxlm3YIXjXugMQnRC
I7RLZmFdMmhUfHCm3QIVfmWZh/cknrdLmh5bhj7VE/i6ZtnmNAti7hVB1lcaDN8d5QC9Tk37dIZO
BzBkk9e5nHSZ8SAlJojhNWLJiSurVRoHg7hPRLKxEniimfSEj8bFpwmaM5spj7Ji7bdOHkoY06bg
oJZ3NDsJ+QHs8X4qo7RMAurP0IUt2JUDszAjHTS0H8c5DzxcaHBpN3T5ZIbPE8j/PfR9GpACsvai
6LnOU2jPxKBINs+Qu3XOR03abOP73b4Zzcds4jfzUka48jfVPPbgsY1b2sqbBp40oyR0IwILp849
DdbEgwd+aYvKsKVLSND93KE7KqY9XqChBLe7ORt3zTzvijnVqAM7rPrEySa3T/WYBKU0YblcFdDr
3oEZN1SfWf9qOQrBNk1MDbJAupkI2KLouizzXTfwrT8vQVO0myT90OHT7Bpoq02iGQyNPAbrK79r
chfVvAzyLv6My15F7TJ/yMZ5azt56trseVbFpjTVpQ8IQKFNRc3P/cwjrxq38dDt07oPY3rL1ccM
aH/W91Bdy0BC24tvh9AbQRJYviLe7hJ/OBZdGuuGJ0+dxbfZyI6zP+l63o3kGM8mgt7S0Gv7SzDP
L6HVJpjAolJgVYEqfVH41fUAFtYAVlZjJ+Dn7U2dfklEtkvzeF+rbKfK5mDQ+ECLapuCNzb7deSB
VwaG+2vFb3xw0EQiLlIL/Q+OfXHQWGwUP8Z9+zEG561YbB/Ill0g7gX1bB6yGkKUjSEFz64B7661
AHP91wQcPQnOXp3UUbEi4wCNd0Dyx6XfE8+85mTa16QJmjTXBPmRhCY0vnazkAz6SHKwE5FXDLoC
g3EGo1Hwr3ysQz+5nMCEnKjatBNIRql4KKsvk0xhq/tdWj3M44cJTEwfF01QDfGmBHuzB5uTgB9l
Rnoc6nQnsyEYqvoaIR7J1R/lYJT6YJh6q3MqwEKdwUotxbKlYK2K0n4qiYxIyg4VWK+FyHLQ9fub
ajVlwZwVRfc8g1nLHDh2mS23S/W6gJlre/+Sg7nbg8kLTeNNbjcTV7vOayM0TafCfc1jX7OxgU7h
3kUybaF2Qhu0iMj63TMuXyTYy0iam9qHaJDr72VIB862DAQY0h5NNGSCcAKjugbDOl6dax8sbJrc
VD00xkiwtk0+HyfpQxwVgQXrewQLfFzicAJLvARrfAaLfMhZ4MAy71fvfAITvcqXqKWP1eqtx7BW
E5jtcdPsczDf8QRdTvGNFPGDMjEU9DbKwK5PYfO7ad4SsPEJ2PklhwaK0ougdaiEXxKZt7hj4Gjf
KmGiYTCHdDRgNfgO+hH8CIgN/EYLh/rdPFct1knb7GY1c+i4KK8GwXfTpG5iBF340Mc9QbWLoMfT
JsNFztODZfYinZAmgHl2WntVs+up/VpTshcJPDioredyOIs9ednHKn0cEkEuSQY94MJrie695oKC
q7hJQMyFYd3nlCQ9tKx4+6QSWrUG2kCGYKHbgbKIVyLE3P+/5F3JduM4tvwi9iE4c0twkGRLli2P
ueGxnZWcwHnm17+Aq6tLotniyerlW9bJrLwCeHFxh4jATgrF24RldNQb1Liio0Y1jRBYxtqK92ph
+7jqip9JA7BMk1uFdKfh/strtH8fky539FSwOvJD654FJrmAglu5ZgB3X6EKDiIAJwS3Fe6TVHLb
cDiECPVyXdBQAGImsFhwlGUEPvk18M29r44PfYXJtJJUAJdKGI6ryqYC7K3CxW4AZd/KpSNVzGrC
G1Ud7Da5r01toyjxqasFSyuDjR/vSYySp68cM+xSi8SxpU6GHRTGVsi9XIBXRYmX1r6t5gUdpBLd
3F/BZNImBQgjJI6gfCKyvUixf0eIsJn85KYXysdUBIpf0Z/LtrL87keY1nasNTSAV7TDu5Ek1ID7
9x0QaYD5qSUBbWAYnU4G6KcN7UbNqCYgLsuq1QkHWX4g2uiYaJRihkM7djAm0cY8+kUMuo8oFPYT
Zm4T+TG0riyfFJRFuVZbRVpt9SJzWf80AtsVpuK7OqL3jc+nqJuATDTC+DoogH9QzU3cR1tJqGk+
6E5aAwU4EVvQFWCHRADJ7nppp5pSb3VdsSnUe7N7i0riJeNOzeo7ybzJgpwO6UkQbbOatrXWgKXx
Ofhytgt8/1YXMb+qK4TzVLNIJNGQAUHS63aXfhpD5dZV4xi+6QURlmnGOPHddlRa2nbpbdadxvqU
1Bs/2aeatmHo3wtFPoFokWP+l8n2UJhbsNd2hop7uW884InAqEKvKzyk0Z3Ya5YYBy9dE7/0w2SF
hXQbVrKnq5U7KmB8GT/zGmMHFrulGv1Uk9FTsnIb6dqum+5lhrRMLO0GqDXWZjekcf2u+CkY5p8l
wf9z3hWvplVZR5YJ0AVmzwqKy//eFN6y8P3jD/b+rbEy/yf+bqyIog5Ur6hgVgX21XlfRUG7mBfO
YDRg1ga7/5mmyf8Cg4D3fk1ZRhvhYpomczKnqJmoJzAsR+/ld7rCsxT7z1aC8cU4w2jOkPAjzlPs
phcHUubANorxjoymHauJy4a1TsEChAbtawWYFqTxhqbOrBBxzLIpDyT0k/eC9IF5Gu60CKDNzCHV
Q5XeGojjTXFSxuo2CxwlflBUNGh83FB+tFLYzsvpr++topcGiA26UqDaXS45GlqhaYNQohIwmJMC
qJgJSI0XhKdYrZ3MvAHm32Hx4cxNjn8WzuedIUC1L4qZf5vViKISWTRFbVbMCGI4mdWIHsXoCa+F
69/3B+SXRwQNR9x9DJvEkW+A4NqVO9mNvdaRnPGovYqvyEYnjzwD+kU/kSva0468t83Kpiy4garK
fKYLiA6GEbN6UG6Q3wFXIKMiPhjsxa9d3/g3seC/tkr4vp41FP7cAJ0oEqYj8Ft1tu/AEmpyLSBL
qUfV6ZrclssG8OTYSaIPs9yK4sP1HV9akyaZhoL5CSBV4mzcMTLRwD0rSDSqYyvVP3TNVUTnd20o
WI9OOBdbMtQ54QdY6brSUthIet0KFcOKGzfrHq8b0XiL4HLnLq3MXCdGow1dJnCq27i+yUtlEw+h
nTbNc84xpFn6GmuRp6l3DQmsagCq3xfe5CCxGGttcQyAIkb6GN/pAwrQTva0zN+X0SFnz1XrY0aa
P7WpZKvGz7FJaRFo94M0AdzXvGjRIciZlSaiBYinZQytI0/NL7k/+savWms9fUhsPerRmCqcClTn
Fgg5YdAwtM69WlBLq2gDJ+mym7jDUDwK7K7FjwxpF0XIt/4IWe7JbQP+MHMCFCpNKtFMFY6BYlIi
+yv9hO/+h10ERczQRDTrMAC7PPd9xeKwNXEAIxaCFn2sceEDFR60h1b+KYU31z/amrVZb8oH37ow
JngGLh7bmGIaGqfsI5AIRT/PUv2fv28OawILjo8Tvwhw53G8lcHkGnG4KRuQazZbfCCh2ah6Sit9
m5ab69aUS4dETwt8FAlIRQNTVFxGs3gO3kLDGfkIF8gPixIdGPlpxQL/Gmc+zxuruo55qIx4CU0F
bRaR1KBuFbFAlI6y7FSijJRiBmqo6gG04AzYwiHT3bLrLKY+JNGrKd8N7AdrQ4vIlQXou5fjTMRj
dCMkewTjZxa2DkoaK4qfU7LthgcdiKQWjQ3U3MKPoTmZjB37SrXjEMhzYCE6eAcS4nFQ7SaKTq1W
PvoSiAbAacjJH35RP/rmBCy9ievqURDFlYg8v6b4BhhE19HdFFWd42cu3ZXpapS0IBvSajjEuJEq
ADna8diG6HUB4V8MD1BYcAx97X78GkfPt/7csjzbeikuE0Py8XU7gPjzVrH9Kv+ZVkEEEAjzSmKg
9h8PkQyWjZ7ZTTYeilK4U5nwwsI3JkFwoGTJRgkjpLqHDhQaTe9o0OM/C+Zm8mg1rOesIycanoSs
cHx0a+W6ARbjTUibG0ynHE0cqFkLW/yRrYSJpY8/SSVaKCktUr20+uvUgMAhoxqNj0IlPsmJfNKH
yskS3SJZ5oFFZGmgGk7qMzwjYfjLKYDKZW+3Keri6YW1v4KhoH4mOQa+sFzIDvg/e4UArR4NDxp4
iblykFP9SZ00QM21WxHZCOqLfRVzNlRG07SyzDH0fGncV9Xk9X3+YIz4RkruNmBZJCy1QnUfNtt0
fInNDBmPBOZT8mgEtVUmOlqEt5nxI87CjdmewC9yzcG3UqJTJcxtE65nkslOhII2kuSWTKHEbChB
TZT0IIKgDmyBZ2RgSMlVAy6H9Eb8U9TmD6T8zEJiVWbvBdJAxVCzodbglNIfGZg5aKpB38Jwh6g7
6s1LrGPhmfQcFvoR9/PNVPte0e59DvsrX9PgNROzY4M6Q3jqQ81CM94q0FGve3Ygdf6qiqUFkD7+
idiCz7itiQo6YrtyTKwska1+KuxAFW9Fkx3N9KMFySJKcluNoztfuC0A0dFi2Q5935F5P7EvrGgA
Aj020a9JAYhK+q0QyegV9M7UaQ894PChcmeGuTUCSSWOj4mu3Y5qTFtVwJQ9cOIaSVWjP4bqNozY
rdAdwj7ZdbyLxkp76tpDg+kYy0d7qAZwycLbFj2BUP8IAQ7SzB0kQEI9soHF2KClc6+RU64btMhS
ILya7VgEL0X6YKqfnGPfHFmPNtEA/FjXQYGk2wK8bU1G7RaD+qyLFRxdcwqfYKRu7IapBJKIJ1Yg
CpRAQbQ1DVrTK/uaZqQDPEC1oxSdUyWy9TQ5+Y36kAW9FWQiLf13iWCLyWSAAPUklSiA+10rie4g
6raZg5sX+sBk1rYyFG5QClZUKNha4ZEBkMCUzsYUkWbKPkkAcxh8u+nwvcxnDY2oEdmRnpHNOPSg
GfVoBZZWKr+kOXpUGVy+lA9g/tsIkkEe0BrkE4wlNi3RqDBMN42m2mpWbvoOBKAhthSM/AjAFoqp
34sTDiQyBJE9iwG5Eatj0cD5lNExMDoCfh90A2LJY2kFwOMlaGwgVqcanHQUx2PeOqrabdD0c1rt
o+gZ6ATtjuQD+qFJatVh+EeQyEcd4yVz9O0ChKWg6K0qL24m3rGJHyUZgaNT35NQclQFXLoaUyJ/
uivayk5hWcj0jUoqF9orYNo0mChEm0QNGchlot3E0kPdokebdu8gHXljRQ6yCTIDpDA2RrNPYt4G
Q2NHRE+lazwMJWmDdlI5Ub+TRYt09cHslI/Yn0QrZiYa1NnL1OrPUoQfKle3WlBTQUtcCfozKiZP
Rj/eFmpvAXnhxGgPxFC80XIDvsI8ocexUqQd2OUPBLQ5AlxNFpYPivSz81WcZYJ+hLRr0LVJqvox
NxUqJIChJaBM4HCYue8IaICU43NRVHTE9ab57/wE+Q3IfaCo9XDWUI22aoRmWGzYnRjjzMLZCt0F
MRxOjcyQnEwz9wA73j2n6JoTJKQju5sidOrCzsv9botG96MgqJRTA6vwZzMdEcyP5ogsBB28MS9p
CKCMlBAqAHkZYCiBXp5RPBaZ7BVCsZmkzi2rCH8LeGjlh49JByOqlRS/gO2kWZ5aQhyA7ZhQzgis
g9tIefKVwQrBlWrV4c6EEI0OGqHeoD9dhi6ZnHKaaFWXMIb7fph+SrVOi2LaFgGKj1a3VFbtJSnc
l3LvkkCkVRE6gHkdy0wAb6y1B0n1urHaEHTDIWTkNaTGjOKY+49pOD6NOiQkFLAvACZyA0xhKjF+
KHPwL5nWPDeBYYXRCT1l8BAjMOUj6psf4aDbspzYWpzakSZhpZXhAtl45/faj66q9nkY0EI5CqOC
jb0re3DEKpEqqNCr6KavpAcFAEZRHDd1rG9iZLGp5jF/qxrvvg8S3FRbnZzZYnYDermQtVagPQ3k
RtDiXaTthyClYg+XKagE7rjc6bhgG7ueUgyWMGCqdM+IfG/qb/ICn0kbqDL0uyAzd6wI92jag0kS
Uan7qTQ4bFJAIyF76OUnLei8Kqtv4hhsUUTUCTfO2NMKvaraTBw/K58LVXebHsgpdAlbcztNnavq
qjelu16Q3bApnRIMJ7OHwtJx6E9Z+GJAjqUT0H3XYhed/5cusEMh3+Rj+6AE6X7ADf6Vdv7/aXG9
/wTSyo7qpoo+m/MmFQph3tz5752tL+TQ8R0M0IX/7a9ulvIvCJvJmilL4EiIHJH4F0xIlf9FRLCe
0av6qohF/NFf7Sxi/ks30M4yORwI/zPvjfwHJgTkETBNAJWj24UCxdR/p531rckCC0BIIKGXgULH
D7pMmlOS1oHUmjjGWWwnuQQWM/jlfmz5/efZ5hy/93O+hs9nBYqifZmSwXMCDMfEiP/SlCjUGIUJ
6GnFWwh1+cF+snGRGxYge67kVg+44gCZxjDFjuz4Tzf9r62Ub62Nme3ZMqO4ZIhLskhbiHeNwFWH
L6XOViqQpb0EZQjSKKhBDHC6Lhc49cMoZT72EojQfZ+KB/y9V7nrfyRVuVvZTF5SzDfz3NasNxQG
dVaCeifSqGrupZzt9R7jgb6OMFoKJ6gTpdF9XIGZ2vupC5Ti23X7i0tVUUxJkNXTuMzCRRfULwDa
j0qYZ4TYDYrNCcAQEZzJSF3b1Vnp/OU2gDSgJ4XTg6RAujSlq31rVGjugu0cvAwsfxs18rtNKXiH
iXOAnjOBBCGZb6aSa0EWwju65lVLP/r2NUpWACQLGwb0GY66QUwZlmbFqRwnkDPxYcJoeN9rsMbh
Pp5ir+iUFS9c2K8zS9i4y/3SoqiSGU47rXvFlnyM/NJ65TRxdaC59wGACmS2hk4DWvKzb9JCPkxt
A0aoiL5r9ggcnT28BE+f6TY/It2kyR2gJre/7XL41YAtKSJEF4Fbu1xXLUw56Xl/g/jx4BZjHtk1
wMfUGJLB7gDjXbH3XZgRwHeEbcRFRG8OTrw0qBcpYx33in4HTkZkDTYrrNqDxoCHQbwd7DQbebob
Bpb5R/MkH68vdyFiXVjnn/kMyjOGQ9boA05YidSWDJ8deZPDccVX1ozwPz8zMjBfJD3wJDRgNcqO
UD7VcvlmCuJK++s78nG2l7OPx/RBEIChIhTDT8gbWIXbbdCgvyM03AB0aZtbf8VHl47B+debBWOS
5gmI475Ihdb34nQEpdH4H3dvFjaqkJhBxYc0dWPeT+LkGZIGdGmbrXki7w7Ogj0IMEB1AbDJfXJ2
3MCmTgSATAjVUNZMyUeeE2dEHhxh+m8aPh/P7v0OAhhi7mWFsLJMvoxr1mfnIEUyP8T4eVTFJJdp
lQcKAxT6AKDpcmhiRgNkLg3j8br7L0UYmeNEITykQSRo1jBlvdghI4Fn+mlojUEGkFGJsuyXr+or
y/uapZ2t76s3q0PKEV1TALNlrkJ0fggqtLXigXfvRDPQe0voJ7TEKlN8KzNdQJMLzAeUAonXtmL1
KhBghYRxQK0zKPEmLmrFqrV+YpbS+tOWGEJxiEclcxSt9R3gUBvaxCkixSQBeADy4CYKA/0BtPng
pIIqQM1ClPYoKErInIaJ8hbHRXnThHXWQ+tAG++aOlCNu1hg9Va349ubrAMnXYjFwAozyJn0ggmd
QkGotB1UjEJXlCvhTpkwL5RYTG4hIAup1LQvXU1M/KOkCGQjZt2wyWWt2E11RFZO+uzY/bvRDfgm
oJJw96/JzFlEieM6mUbxay4mYiz/s1RXDBDubvPPZSDt+MvCLDAqoyR1ZYYBbGX7e/8esgcblN8A
i1qAxVnQVF0JJKsGZ0FSropU9lssSb3LtsYu3QT3UIJ1oP8ErUU7WM1V17Zw5o/IFIRc02AvbXKq
hj2V6pVRy1dC820PkYqApg4eFcZxly4vxU3VFny02tPOHm4Lt7qF7K4HqR+nvEWQ9iBPssEA6m1t
M2cXzp/ucWZ4Fskgr1eEAsed98Uz8R9rAPOMduXmXNy/MxuzeKXIBbRI+NiqyWPamSezX8nl5vT7
b6uYuaDgS/VQ9bAg7qKN+pGijxUeNDexzaNuX4+DC7bwiQBnxwxOA6Zcnq0myJu2GkdwBtgtGs3u
sIluTS+2Yiew17gY5PvXubQ1W1fcjdCu4bYaG+N0Bo+IbcgXUwj17UDEdJjTb0JvZYGz6wWbKSOh
Qw0B8LyObHLmi2MMRKwwdgpV7kFNgQyMrUHc8AEdWcd8ANqyzqFoCgx18dBQYZu//BPzBiQkkOHh
hp1PjRTM1IFNhPnuE+KxtrKD3PUmPvFvCiy3g4EXxMSo9hLY8va66a+VXZ5CrPxv0/OxkQr0eju0
3LTbOwBGOcYuftMo9pxGNLIeBacCEWdwBuAYd+PGWAlsS18bHQYD8BLOl0Af4eLeE3QVBAGohQFx
y9RX4NhMKGdXLeaHffjwT5Zqcv45GFEo5GYxdAQrP5K1CdyIXfqslRB/RDotOdMm2TdWtAUK1YoP
+kQVFxMdF4pgq1F1llB8uZkKLAm0VomEwDf7BYrCkq4pWoUG0PKVAT6dihP+muVjNHJ9sQv7qnKF
ZwmyrCrINTNLWjRVg5gQOLR/Kyc/QkBRg2H8/Y93YWR2Sfho1YgZYgZNlceqfKnBguyClYUQHo1n
DnphZOYhg1+LVdpgJQCOuwpltvDQWI0D2rkXuPnapcT/tWvWeKA4Sx10FmWT2PF98/TWCykkSnKa
02ojPAnvmBNJbkNFHMY/0NlWV8LsgndcrHRWnk+smBJthO2BPEOB72YELDKEKIlZrnFweAz9vkr0
iHAOkNZy3uD5Kocc9HaVnwQ5uTUxoaryp+vut2QADELebQNVxeTsx3MDrBUEcRxhQBmBYId4dVC8
Xrew5ODnFmYfyoDItMlkWEDPOdHdNrqdjBVn+Aq7s23S0CbEgUWpz4ETl6vI9dI0I66aqHiYsu2E
u2iTPwhuti0P8Iz70E5obRsW1CAsbVvayePk5IjZh9wtqGkX9to9sbBmQKNEjG40GXXY/LM1XVCT
pm6gbzCkt4GRWxMofNKactaCFVyBsAD4lYE7cbZqUvaoOwwJBb8MAHxQegVoYmG7Vvbzf2a2uZzS
j7ct0F7GamZmJL8eNc3vVWwuyOxe4sleuKm8Nb7j4mr+YwZN5stvqGpdWJThoAIWYf4gZfuShRnm
UNJKKFxI0JE4nNmZZRBNN1SVz+1oe/2u1W3fg/gm8iRIP9a3ol15sXf9ACxECyDYkJNB4wxgOd7U
Pz9itagUUAvroOERn8J2k2AwTfQbgphx3c7SKTg3pM92MOsDTW0ZPlT0DKUWL0S3rbsVNiOVXdON
DuYrBJ43guO7gEw1lnLnW5VV3zaHzoEIwSYATe36D1qILTq0FQCmBZsWJ2F264wBk5swqFTg11oI
yULvPfp13cK8tcjv6QsTs/DVB6o5lqzmvhk9BLULBP2pBMOE6vvIRF0i7MYTFECdevW2W1oc0Lam
gssbwfPLzc7uH4xj1SiqfZVKXr0z7+JjumG2b0fQILcFD9/AXUvuJR7s5wfx3CT/SWcmFXXqQ7R8
4Ln35Xv4ODq9Vz8FN6mT71UXmaAr0M/+lR0gaH0H7ZTMiXf/xJfPfwI/xGc/oehAEUTjXaWsqu02
aB70Rr6PYwjr1KAMrTj0UkRACgYepQ7vgbrHpbFKyfQojlWVFu0OIjxe4nP9IPe6Cy1+Rx1WMDrg
XNxZOCgneRinDN+xFAEc0KDkk35ct7DAo4Um9JkJnjidbVqrgEteDDDRuCPmrTvAn9EV9o/+Y4yq
yQZH9tTQF+nILHA/d6krvCkP13/C0k6i+66jJkRWS+bOOnW6UYQdkAOyolkVUCJCW2FCcvp9KxhA
KujCQa0AycTlOoUg6hM8TwTGp594Ui3YbX0fdStHful7AeAMjRXEUqCPZ5upZ2KE4gwP4MjmO8Qu
k26lH7AEDMQ+/W2An8Kzr1UkYtrJVaih+NB2gGptPwEJO0obfXt9t/huzE8z+rQgVnOlLaDWL+2w
0gfYl+PkCRO2YnyflQDgtfkd5LatRN1fN7bkAKhlRAk3OIDo83pm/A84HGp5kE/qbKVsd3WR29fN
LKUKfPAG+BG6z9ocVWpWdVy3HEkdtWF9I6dh5mVgntJmyA1bBajJNUMJ+IlYr+9T1kgr345fKPMt
5a/woGqEJAae27rc0lgtWdYXEsYETZj0YI310V0nSODvEwx80kAaP6+vd+Eb4rUv5FiEIHwAF3xp
MFM7oFMMEPMTEFdrshWEAqwLn5ZqY9VrI/GFb4iamL9OhuwF6IDZ8cqTsR9SziUpqtdaGWgW+k48
rHjlfO7Ob1SQJ3GuUI1ikjVPpcMqmzSToFsFXa/ChsCzXXvEju80W99DKfaW7ESbJwvaCoFj6Vyf
fzv+52fHDq9vjeow4dsNYroZJE4XzbzrX2thA/GtMBDE03E82s++ltl04SSFeMDDyE9lu2+Unaj+
+AcmgMMQ0XzDtHuulBHkop8FEgQp264o3bzg4u6JGTmSEU/0uqmFDQMrwuCjaNB+vg3V866epj7j
CHgZEpG1jjc43q5bWNov3BkGIBhoTmCafvlJZEFlYQBiBhCxAGFwKmQZeeOYrKAT+D8zO7WGxPlb
EOFCkSvPIvowZGmncyi/b/R2oTGqdSf2YYSYMwL5of2DY4TzikUpXGhREWeOFoZhhfYeoPxTllsd
+O9+8kSgxXV975a+joTTw4lkxERL9nLvUtWvycDZMS3wn73xBI326waWDqohY7dQlRFIjs3LCoTV
JG8z3B8lAPlO+NY/Q8jACfb5a+dgGuAqbn2L1MJdq9OW+jznhudlRonrJVZSGAbazZ5sYAht/YBL
sjhIm7V8cz4K5uEIYj+4tvgDHoAdzYNe5gdTLBRQEvRaOtLhVraxyKfpMFF1JzvCUXi8vq9LIR2a
S5x3YUCNSZ/dIVBkabSIqyzXSQOU5eCf5MofLWgKoG2v4tk0JWg3100uXFtgfIi8bY851bcWYCZW
JoaNMJkGPYUajSdB7StheB2ErcFj1kzxPz+LsknZJVEUVBLtFSACH0kLwEf0LoN7cH1JS6EDwiyK
KkHaCtn7LNQGKrTYIZOGGTREJrTOgOrc6BCAH66bWcg38HIDTwUlFXfjl8LJ2XJUvIcW9e1E4B3G
7s/WhOJW3toHWhqrXNiZbZuWATYtQpYTdsxXPvnC9W5HPyUIXoUrmdriuQZphDPegLFDXLz8RFLG
tKAyoZvp75OD6OBQ77oNuyFeuc3t0MHbnkBAYJyzErCWSmms8W+7M8evzSxBr64hyHtBsruVfvnM
Snamo52mA/GQA+O9Aiu5U9fi2FKk1PAeIb4i5irfUtNmyKC8kfInDrbKDq93Uf2GzzQ6CsLaQbTZ
urAW38H5hQMwnYJBBu5NNIMudxjayCnI/BrSxG100F2yCTz/NFGo9Tim/Q/mJhzh9x9jswCmBFUq
1J2OjIC9MLz7Ikf7pl+JWYs+83ceilcjL1dURlKKQhZ5KJ/QQk6EQqvVqSn6nh5UGqhvtXfRHduv
4SSXbu6/zZJ5y87X+kRLFEBa8FAsKDR4kzHdp/ptMuKp2QpEwOQfrBO1hQaVPSjtYRI4OxtsFGu8
OIQUuKcihYYAxdn4KNzYVd6kRzzIYKc2XvPRAdpcizQLXop0AeMvPO+J25w/8HkeOI1SKBuTC5GF
Rgye1FFpX66HsoXIDBU/5CXoREDFypw5Jei7UOHgam8TdM5MH1nDKFWHchpBMIkxALtu7asUujwD
uG4wy+fUeEh7ze9Vta0KhaGCouUv/OMis0JMEpvN+AkN3RHbuI6M+L6DsIilAZYHqA6od5c7WABc
wt/wAu3NGEIrGNNnpf79rIs/lWoCf4eOiwla36WNJvSFJuSiak1Okg0rpMoGJFq0Vzbv+7eCGd5K
AZ8bAo3z+eQkDlLQDzAj34Gx8MmnwLFtgvy1Ax2IS9t4slN48pu84v9fErKzr4YgiUEN7lWo4c7r
zb+VCZNn+TODtli47ezxPdl09tdpcBBcAC2y0MvGZNQuKKMQjH0Vb4vVdv33qxd7cPZTZkcRTvxv
cTgCqRQIwTwqUrjRIvMQJP6NJPuQF8DzYQ0eDry++ct2OdoeUQB4+JldZop5HHG9N8BwPaaxz7qE
JMyIDDE1WjyGJp9YamogVXfedcML7VesGPc86nxgYBAFLp1L6Tstb7moGySud3iibdNSk9HxediW
Hj6++qO1zV38Ptql60gu7kp3s9YCXjhD/F05EdULf7NuXpz7FZ7R6bn+pQoqTZS2qI5WyvDviRty
NgPwVUDccBjnp9QAH0giTMEJ0qDTAr5vSTIqC5/X93JhHTg34DdjzKMC+TU/p6MwGUxMMRloIXHX
4NUJtmJhKcBdmJj7iag1PgixKq6K3lEoZG2eEjpQfhlmjrBdg2cs7NuFuVn2lBlBTOoS5qpmF4P8
FoKiGoCwd33flq2gOQOohangsrh0wZ6UWtmokK0i+gD9KzypoddW1q6loN8/Dz4KHuPhYA8UYPNu
IVp0sgwzGq2dwTY7q7yvn0KXb5/g1Q0tfmR0LZVYgLfAJuofjt/EPTF3bdNIJ9DaEoPKafQrjUPo
tL9LCc4XhMRK6Wej/+ilAo+GGnavoMnWtdYY5zQE2oXU6BIod3FVfGAguiNA8fZZBg2AtdP3Pexz
ODneeOGei42Z3WCY97KK8W1pkidJa21Zxw/qWi/AK/LXv/PCB7iwNOu8dB3QwqEPrcMKcE1cqtu2
iFY6VWsmZinj1CaDArq0BlfSrFxOXtG5XzmDK/s17wYnddhKIYMJGVxMJkxwJWULXR6Ka+L5+oYt
YBQvvs385hfGMixqGbYUL9jku+6IAp5GDrrOqlW7fMhS0WKvPDT7tcblQuF0aXoWacaKvwUKtV7g
4PAKN/pKj+ZHLNjkI/LSbXNgeOjhKSBWtl/zx+/R4NLwLOYMZg+BuQKGq+IRBYiVZ3fa6K+44kJt
gX4znklFXsrVL+ZTnapSM8iSR8YXGF8/AS9MhZdgh8fTnOwQHnqbY/LXF7fgPDoeaxKRZ2Eu903X
FXqtQztyuj6BFgLz/DCiZvUuNSvl58IxuDDD//ysg5AMWSgMMcNjlAF/3wySjcKvFdf8nrGA9ISw
BjEkUKy+raTNskDuUwL+sg2y1165Vx56mm0VByze4IfpAEWLRIlZeIDzBG66fd38gtAw+H/oduKJ
DAChkbFerlAbTRGQ0NEA+wZiM7ngJA8mxI5Kuu1uul30WByio+n0bvPcbqXNWutkwUdhHT0gqPfw
LZj5aOkTvJAi42nFRo03Q6DbYiJsp3AtK+Sh9zIx5ov828zsM6Z+x+Quxh4neO1IfFTFowaZYuOu
+Uul7b9yA5cizYUpvuIzj2l01Z8qpGgU4nF0sCFo4UCl1gntbBM/G5a/Ee5ze9yUN2vZ/0JKc7lI
fmTOLJdpVomThC/ZQE14sKGE63QbbRtR3VOQ4QsrRJLFT0cwLUFXBs3JeZVTKnijoCMwB/Ubq49/
4U0cWw3XKtGFtBqrOjMzWxWLmqYdMsSXGh1CwBjqJ978abZkowG4fKc9Qkj0Vt33NvTY3wvPRxzK
nsa1yeVSuNEJnmETVbTclDlweqgChZktHqWdEgHCCE8J0b222bB4tc/GPf6bqwJpgKwXT7+hkrv8
il2kZEqnywYSU8PjpNb0j8jDa8SPmTPeVK7hrJx/nkvP7WEMQTRQaTFimSdzUypASXcUdcoiq3c0
NL0Mr7Ahn+pOcCEomcQuXoDeQN5TRZv7J3ABJ/IPguwXORkTUum7kn2NAWrFyl4Hmf0ksY+uSlcu
qaXjDxl1zEbB+ITe4CzGkWpMmqBCFE/jntbsMKrHQlapmTVWQuQVYwszCaSoeBuLd4JMhLVZTGvA
bMqjQgbSHaVF/Iby8wtpDyKE/9pKFqZxTvJx/St+d098QAU0RgPPy0AGf5Z6ZqyWlI4pPkQaMLmS
x0a20BSKEVUhb0omIaTX7X2/Frk91Bi4ezF0mauqd2gGi3KCSXaSaj5kBXPdI11LVnZy0QqWhC1E
8ozC+vIoQCzNZIOu4zFyPAkshBiRQgp0bSnfwxiWcmZEujQC4VE1hftj69r4mAwCnLxSgMzUOmFl
09YszfyiInEvZiUsyZoPvZH8XevxknL2+8UzFqRjdokiHW8efWvd5X6ayYLh02FqIwtdvDdRz1eW
svhlzmzMCpBRCYgCCiSQDHVhd1N/krLpt6defBkoMYEXwoR0PrtJJ7yd6McydqsVdMsIIWTVjB00
7SL/lo14Bf26Ry+k6Zf2ZvdMzUpIZyVIEdTT6OSHws33KZUe9XtOQQ4dfWtDD2tlG5c84ivtkwBL
5jPMS9+Tun4S5BwnyMg/SfYKFSUbbfKVCL8UG77wZcCGcBgb/xFnaUFUYqLti4FAx7LC/Dx28YgZ
0KzPU39/fQuXnAJMOkxqIPKCycnMEHBMoorHRH2qQ4VFAB09b+WVDVszMftIuhgR0vswMTBh02Sl
a+Th2/+2ilkoTYPKUIYS2+VDlkbJIPybirpk/29G5ucHN/FUDzACrfQNf4crK8T3/83E3Ld60E8J
M33KRpfpmp3VbGUR329VQAb//t5zDIMJCXQpEPExQuhwjfVEp1yF9p/HoFb0f6Sd13LcTLalX2Wi
7zEHJuEiTvcFgPJFbyTqBkFRVCZsJtLAPf0saHrOT5YqVNPd0dEX+klWFhJp9157fUEdr/+j5yEn
m4FFtccIoPdpwWQMtHl8ZxXkX45uLk+EtDRgcDBjPd1wjFS1bfwCdObJ+0Z9/abb8juoTf/Wq/mr
mZMtp7Ea1x1dZsE7nUPUV5WP3lTu/txdZ5eWD49ystkw7jdNVJZ4FMm/Bg7NLCVeu45emJBnxwBO
AlBvIzn8e4ZdaFrkcDpLSSngzDjyG8fj16HloICYXZXiwiA491SQii+0GeT5cND5vJYxagUF8z0U
TSOLwJsvRbcgH4MLAc5l9n0+EkMy86GVk1XG7+uCCIlWSJ4Pmaxa8hzBU92RkUrNAtSZzKTTfIZX
1Z9f2rnlLV4UEQtrDOHbkzkLHGBFrBiUTTxevUI+EdmafjYXymHOtrIY88IAAOKL0xt/5bnTLCSD
Ri8abpFDuSqnCyvDmSPwIjr6nyZOixF5H6NC3QbmnL66P6dXWO2tgowfEcUI9zQlW+tiHv1M7utz
kyfrAxSccOmPKc2KZ//NR5k/Lt8wBttJ0EFTJ4ERbupAFQRI0u3YJHI1ZcVGAE4W/7xc0nFGA/X5
y5zM8JF1BLdWfJnwQRQJ3apNswmOw9d4DzsT+Ev/edhcbO5ksk8EGUGzvNEhLa67a5WOh+DxjUMQ
Un+7JEBZBv/J5IBHy696eR+WLafxvspqy9KxYCY8wygo6QN2pK3/Qqr421znF9bjMyGNxaMdGScH
Gq/fYwxVNAX9POHB+nDX/TTPkD6v+KZIPbB+Mxdyl4tdeWbuf2rxZO7PsZhFDsBH5rU3MCickBvq
b/wv0Y7cBHEir+Mrdr1QhI6ErfTFrOmZ9Q27DjIdUKCGv4v2SDU2GokpK0WEypmH1PMeycXD+5kQ
FXr1r1ZOFXoK17qglGilgn+KfJyRjH1u9qxcD2OqrkARWttZILaVTkvA+zaXJC9n1p9PzZ/MVD8y
ZatlhIfkgJq7AySwzaWw0bnj/KdGTmagRllkaTiesV97ENoitrnyv4BThFs43B7h1pUffJPpKmP7
SyHV8y8RwRs/RA4aSdLPm1Q7K7DXImwfcZgnVQsbCRCKXVJd2HrPVCLgNXr4PwCP0GKf5mJjn+fE
Elhk7f20WrQuZDetg7V9uDQpziTfPrd0clytQN1GfTc6c4loWEVSZvROP4gHttbJ8ch7VE6WiUb5
88psFxHapVqIM14Cn7/AycY4AfktwxaPOuzjh/KRwq8EepR45WzKV/0MZWkiNpde46llE0LScAqD
AAZmAsjp4W1+fo/Gyf1yHkvQVjK8RIBauoNCNFfvxLrZ8H4bPQrsIjDpGR5gpjpcLKn//alxqsLl
N4D4ExfE34KOpbIKd4DCNZNvFdQaj+EBrvLhfXAM4LadeK920jxcTrX+imV+WuGXZlG5RsBLhsL/
VMvUw+R1pFFAM7eX7lUAv7f7uAe1O3E0NWbjRKUPzHgUcNfZwzOr4V8QC+pSBx6ywap2Lf6kle++
tjW334IB5cMbCJdcXBOMN/8gEDLh5CFGacOgr8ifcdwuXyworNd2D1cba2roXV+634oKtB5PAUAB
ABrQO4sL2Q8/EuLQ2iXbCS82d3Gs2NsY+rBB//OO+tsURhcgf44ABNCaOMecLFGkm+GE5+KLhgLW
8S2WDzajhFZf2LiXEXTa0x+bOVmkRk8DIadjbG9wLW7brWc9FmD2kAWcd4n/8NuquzwS4Ns4X2Iw
/3ZSp33fMItoKEPhSt+0RwM3jH+j0z60cLJ15iDbWpGcATyIUPbIfvLg+5z/y5sHHsNfgA+IVCOS
++vE8CGa0QxxMbnDRLNOH2kDwUbfXFhXz717ZBQXx06C3jqd9ioq4pEHFcsQyrhrOL+K4zHt4vzl
z7312zlqeRCIZUCniRaJ/smZzct5GEjLx4PIEpvgsatXYoaF8XzJQeLci8c5DbnFpX7CPk1dSASe
RM7xWiQpvjCIg9yxvlCicfZZPjSxfIUPL2VwpKg6gksmx8eXgNdRPm5IDp/0+fufe+3cjIG9xwLl
wQr1mx8Bh2UfImbgbwRum0wMjlDuLiieGOnXIwyr/tzYuZGAlRDVfktxJPbzz48lOZ9ygvhZNghx
ZyguFTHJ4ZA8X3JZPPdUi7YfFiHIdf4mGOwHhCat2EWOkNqbnLy0vp204CwEU2bVFwID597Vx7aW
n394V4SLcDYEu5pTVgcyu9dSwC47bPYurVd/7r9zIy8AnBp+aAHsHX9BpT805UY5NAjOjP4jAMg5
QaLp9s8tnH1DH1o4ORfYTUFrWXCWjV5zVYUYgDBwlu0lEfrZ9/NXM/6JrorLSiCUolnmgr8W0b1s
3pWqN8b5ASv1H39+pN8uIFgXsOv4uJcDMQUV3+f305ewUMTVnWXAWD5ZRicdfM86nU0B5ABxtcEa
vvlzi+dGxMcWTzoRC2HbFh1cyY2BTtEtxrSn7FABTgr7iO7CmPg1aU73vBACNdTPID/2m9xhcCjF
aY5grJee2105xRDMaVOT6LmBO9/BZjWqXMKxHDd5Se3XokBeCSqvfNBJ61oDzlvDsOuHEN7hbtem
vppM6vXzt2qMRSYG1/kSa3/agFxnroqGVDtjVfWeKnd8b4Zc/qzhaisvDMMzPYgwPsxeUayLLel0
LYck2xqmFoiLGqkKWeYP9hDeYumI039j+4PmBWEbHBuCZT//PDo8WdVjLXBiCKVTXVmhY22swvn5
5wFxZt6GWIZw54aU9XcZsQnqsRo6uH3D4Q/H+vGOdsGFEOjvEaLA+9TGydGnQR1w4fs4jth79mMp
61BP8bXK2le2VQ+L64pzYd073yLOcjCxhSz7t9jhLDwHfkBosYC9YpN9C17nRR2x65uMrOM9ErNP
l2rhzo0L9B/k87jS/x5pQxSIaggoYJte24fKE9scVbPGyoGovDACz7wyrBohyhWRLsXjnRxYZ+pb
IHFb4FL1voLBkhUOO2cqxksH4zNPFGDsOZCsAV4NjtPn8Ve5dukblxY4sXp7aryHWQGWrPWO+9H6
z6MQm98yCH5bK/5q7bQitydQ7JkCayHy9mIde2U0Jw3xh70jeLwZbNjkC6wf67qXoCDpHgVlqgyi
u7oZwY6OS5U1NIw3zAmqg44LvG8Qaq4Rve2BahQ8RXlnvXb7Kfo2MxBsrXIOr0TnNd84ZCcJocpO
3MkeD1S7MFcKWJHfOoWWL5WvTQvbCdRYJiLI22yccu6hTELroywK5yVSBiaxXifbbCrqEia1EYDX
uY6D9eD5YlN7TYAAZQu/MJVwPTgPISB9TzIWwHi18WCeSQ6U8VOVV/YAfasrd9NIq1VTCh2DvdSV
BxNGQ/wo/THUGbYJqLe0JAmF8ns3xFR8j/0cXPUmYmKL1Ln/3IQNsY6zMaK5dYD1KL4XoyejN25x
4KhR1VjB5aUszXH0lXfVRSBIT5LHoDcN9tVowwyWaW1/VQMsYl0dVUeQB8qVzQTbu63gL64h+bbo
Zb+ihZ/f473l4CTn9XhkMcfmXHhdNlA5J3UzqDsL72RHrdk/RE04bINm1GtPBPxozwB3umUDfkFp
CLRLXleu61k0WTSYe2MP9q6gMCSNYdp56+CIViZ2NaPS03G7dA5ECChGb7XgoCZgn74NcVemAnl2
xcM4LWWbHwJHucdZEhCL84qtDVjZq0W4O6wbN9K72a3bldQNcNM+mL9lE9WP4WhsQDkAMcctiqfN
ZNhd6QD+srJw5J6zCGy348C8GLVFkYS22MOnTbwMRGL6ttp5MQxFp57ad0T0akUqt3uw8qG9ARDN
zezeM4mX+zX8OcF5rSZiluNSM2yGERyisG37tAxCta3yQK74HOdHt3ZD7NJxlE5R3pRgilD3yyRs
lQ51o9EAcsotYLW3cd33aT5aVVa5Ppz/PKvfiy7sUGhWly1Ehc40HYSjAEKtZmPD7j1WQRIV4BGR
zml2tojZqhFsAS3Z+fc8gGVPYksfxjLtpPdxAZQwFVO3mmIfRov22GbtZLvrfLCj7cx0c5SmdTak
7/0kmuIqs/xYJ5SB9dNaQbAG8ZzD5VghUmZJ3h24Rbwr6vqw6qGxk6iohWtiWYSriZrmMEB2tUKR
qliLuQWxEZyUFGTf8Nn3m2/+AgGEv2W/qX0XWVUeOY9A2MjUzSUUeFVfPbvaaJmx1gaIvRhUtZkl
b8Ai7+t74nP2swj7Fn4bCqCdWvC1LQZIADoQcnSp++PEjTmUmjoPZTSM22hmSQsUTT1001c8n51R
Qro7RwXuNcdh4CE3fv3acnd8Im6nnt2mn9dNy4tbRiZrN7pRWySNC4Z9VRXwBoIQa6EXgYpcyZre
qdELM1Ewhu4SoI0E4O4e6lzgzKPm0r5xQxkcuhkXktHJZToDq0MTrqrqbphbqI64LR7cyjBEOIs+
3wy5U2WSghPPAHs+NrPTZcbNw1UUd+E6GCb3RvgyT5Xki6C+GVeIFwDaXDdTtOGO1dzD5Ui+AowM
OAwSP6gqrztWPvUzF0+D4M4xKlwm1pMJReYWJPiGo5J1F7XTuCpkyO5z1RQozHN5tevy0oD+7lv7
gTT+T0/F9ldZY0IieuCj4pjWQNMME8lhlhFzcL6o0Kk/4jASdaG3rx0ZP4EeCrPeSLVZbisHXBiu
DlJM8S20gm1aaDLds6Yid11j8j2U0NN3qyvtDLjG/C7GWncLpo59V8IlcA1vdPVgfEXWFvf8NVFG
bt1Oe18db+xuKHsLTWSuDHHrbQGLTThHl4BnS6eGTLdw3WykvthSBJEScFYdoNgjuu2JLoDKYWx4
nsK6XtO4BE6mKHCuUXV/52lY6VeQTQsMod5+VBSit5T1fQHqsEB1ECRISV94P0uo827GEIUjKoy6
mwC0WEBlfH8b21X3pYKo7bEpXbIPTTHvlRmmre64Tg1vQpaISLR3OALL60gL+14rlEckMQJrW208
0OwlilvhmHStypocpqAEd3JwYQPNeVSgdsIBFmsm3ngDrfUEOEynv9K6qV5xAGf3OsQKnxQLVDQJ
Rsv8FJZ2bos5FElscE0+4jyMKvXIir7Qopvu/HoOq+Ncx81qgLYKbGxDjnWZV+1SQmTtaIdNNVFW
1KUNuEsIiZjcW5W4Jt3LcbSOPbbkNFKzfRvZzHrGx5ksAtUVoLOOzVkBKAcGStEELA3FHK94Qd1E
0VEBqG1FNSZVF5NtFFcdpAq0upprj9yD1EDaNLLG6K5TFvRrdlGDnj5O6jrIi+Gmjt3xgedT86Zy
Lm8kUW7qV4hAJEBRlU9OLcY70WmobD1tY+Wm83g/oHbp0fKY+TmORKCaiHb5g4WtRqeyd9sHVXjz
SocteZjcWX61TfFDQke7yi1or6FoN1tV+NVP6QzxO+tkCKRSH4h7yiO+rpxai4TOvvdIQ14+e1ZY
PagKmHHVlR1sdGwNxCLycZldjsHOcURVJ37r8ITVmt02nugPRdPJx77nQoF2V+sSECRdX6nGzd98
f8JshEITxx7siCmcbDuWtmOPHXhk+WHEmznUAKKvvMK1vk6eBaf6ETZFCXJ000rascZa7lGD7QpE
xgG+xls6qepuanOVQYQwvfTouM04DP0M8unC+gJc/jrqMMMThxVsB2cbCkPOsGdXOMd2t4Ul7IzX
yj76htcMJkEt2UsvvlLA3DNF7ly2BgomfHDKmd12mrdXHvMYhldXb2dQ0gpS76LWsZ8Q9EjLmKbM
M+V1h/j2GhzkbgW32p4lIdXx2mvWIYLSckxh2o4UsRiGtfRcANpjRK5BVbT4F97waAVzVL3Du2iz
IRisg50HAEO53HshXmFvl6jRjSpEfAR4ort2QBDbtlYvsJvjp9rCwQgIy3hI/IbNgL1FvtzomYJl
Nka9uULhOUqUGTYDJOlQoc38ej3jKnlnUylW+LVoRVzd7lUREay+4E+RCd+p9VzrBiVtQNKSBudJ
YHjauyk2zUoDkvvisHrAZsPDHx7gYatcuuDK4ZT6CDmDf9cIoGrLoFRbp2rp3vYMLn9zDs56X4T1
TTsVxT1KdWCxW5XtKrLL+Lpyh7oCGWqe1riWF1VKgV2Dv/IYFgceyfqe9vX4SNTU7rEfRavKncIv
yuNlRmCBczMYCEiTX88QGXSkmhDKAVVB1fcKuJ8npM/pdW8beQu/IU6Sbq6aXc25u4uMiG9+PTJh
npcppQC/nZsfvpD0ytL5vJZRbWU2x6figjLNiJp09X1U6THhpV9vgNqpNxQWPUuQvd0TFs04upc1
VgZa4TeHSuFBhqBZvnRcHNDt+HPXjPgxAQwu8thdY2t3V+lwgvncgL2yQXpvS+Q0bO1cdlcaaLMd
DnMBdlxQ15yeyR+UotIhQSqPHdTkMZFMndcWKwk3ti+06zowrye2ok5f3VZhaSdawrens6wy49ZI
V4MCJ852aL7NMW0Gq5UrTzvtFckZzmIRte+N5USHYhzQC8yK1oUzYmj2TbjVpBcv3NHegzu1JqVt
Sb63VY7aHLCBtza8gcC1V/q+CZ3waLgct7j9gLHaW82DWzKx8odWPQXdWG4iNup9NVh+kLYzdbY1
N9V9ZGS0wfEsl+ghjMxBqGhFDWZGVYPAklLG52ZV5XP5OpQ5+pZ3jnWYPVs/g5BbpnbfRRslvO6B
dyxOfr2f3kU1fEKGefzONUUkmVSq3XMfw4n41vA44NKd8XH2MgLvzK+iwfXLxHlEliUc+zy8sGm7
C9QgN0I3YgM+E193WJWyxrQCUfZqTnJZBuvAegdeFaOlwTmTY7kePRBUc1nQu8KrxYTbGZk7XHcN
vvhIvfpWF6x/zg0Gfqea5rr2/HiD0SGAUWP0vZGihfJbuvyNyji6Z9gbw9Sr63Ejxzi4C7rSOYyO
abvMtSXshYaQVXdzMHZXred7D3D2cDJWYbPHyZY1b24BUUvqMV3cBW4vgLx1YcmbtNyjO/hCh24S
BBauoXXZ2ZlyhfsYFHa8J9wh134dzDcj4s7fSOjDSzAYYtYlDrcYoHyDFX0PKwmCnHFQolzYRZTB
8gbpcmUvR6E4ro5Gc/Jj6BnVwIqKulshvub/gMUT8HEWi1eVXY/fVRcCO1qNBf1B5yGucJoHCiKl
qjJxSrzcfbEjbnVbW8l4RKR5mN68FpGRnR02E06E8I4FlLUFrQ4XbkyR2VquBD60EDctm/ObKuox
iKaqrq7LTusXjLTxOygYA8RYYdjTxG4MFozlgrDh1mQduI6lOtg1hb8z4bwTKfDqrg8pFc9vbIIr
cEpCo4KtVbp8J0q7AclLiRlJehdnfX/MkYNRYdjQndN1jk4MiSvcwh0R1ckUMtBnGdLuyL56znTX
Ezt/5k3PvvhsFNWqtQEnXoOAO4Uwg+jgDU78At+BN6OXVb6Kj5xikcwUCJw4XXqOwPcDbfkp8lv0
oIkHvh7IhNGPh8GYi+ZqKjZYPvMmVUZNTsK5xIpVgZask8H3hkdutfW9cESMiIZXYHkXQGaCMAEG
MGxSphqdGoWM3VUhXhhQomR4VBACqzVxXaEOqupHlJhYYngPRCPfUJNCvSzy2mGdE38ChrKMwuka
yhjVJnMJBDPyOy3ov0M3lNFNNInylUQdeIFzV0B0FTTwiqZlVJkMu3BkbfsB+BW4bVMV7wMBpMLR
7bwc+zbzbnpYqe9ywsgASFxuB1k55SjLYDCzG1KtZb4Yl0058CYVjcF3bFAFgBMtAxq6iiTPcvGL
5WJHw/IBDivTrsFvrewB4Kq1TwEDWFlqHm49WP71cD6Ii59wwnW7RCFd+RjDI6sAoX0Mb8OBThyn
HXCf08qZ+y/IJeT5juoK/TfB8Z4mGFIRXrMF80Csp6G3heMZxmKJKraNBmU22g65mOjVUBnN1khV
jt9pIDGEEVSnezUD7bLlcV3MwAI76ONimoZh2zSehbOqqOgPOMfl9RGnOLxsF/GExAyFu6B/gcYh
3HdfhtLB2KlYqXde9eubcszsHa/tQq+UsDEkrJHX976YTZQU9Tzve+zJXmbZnnA3s8E9K+sInO4y
r+ydPfC31fMiFY5WM4Ij4HYXuY+aNUBCYaWPHCy6bCBkxxAUOkwhJLhJaI/An8642bhlYAI4myt2
b41+DZ5yFHhratXeSzSOvcwIlvdrh8hA7fLWQ1mP4nFYrtplvMLgKI9XGGTYCpo4uu5bRLRx8oow
MmY3gJlSPyJgkKBq3gaOWPTYHgwZ3v2KuibhY6UOlmu5L1hzluXAxsijBFblSejkc5P0zpjfQKkm
v/YMC4zVEcwZ2XbjvIVwuQqypoNlU1LCNPyJUiD2SKj7t9n0VQxCpo154tFxeOddEMA1HmTPDF42
OKLMLf6AO97wvhjNzKuKanZH8NW/NW6Y38eBmSZw6zrbLMXnzbG2e6AYIJ1lSVnYZZAIDw55XeDw
vZ978UuJ0+qVE2FqpnMz68dgssrVFCjz1Xhe+wVXH7rRiPiW4NqGSDz2SsJVF3jIKBlwkX+o3EWG
F1e1hV0LcZNDyIZ61xt4pxipxwfFwnIdmGjCGYrEnUokTJEzVLP21wX3vTuRT7geRJMRYLnPVbcP
vZy+ywHJDLvwyoOew+BHT8JiyIpQm/uuLfy7jpAJi/HA3qDxHN5DV3YZ8AXOVo1Y70rOKQOoN2i/
dBH2XgvMXAm4sjNfR2YYn9H90U6FPa6YqGVK5BSK1MEmckSkJcQgsqMrPnr15tcZekaZYYpAHHxK
RuTkccAbHm1Ym6+RT6w3fWsHG7+k8U5MwtyxMu6uEY+3cPfl2lp1ec53tByCZ+CMohWEr5A/VLie
D7hfH5upnr/iuIaJw/PxpqpqmZLaR97V01YHa7IeE8E2cNHoom4HHWIHkytE1BspVaI1j3ahq5tD
n4/+djYT3+hyEttudqyVkJJt4r5vr0Zp+DHII7Onoea7VtN6jYsNjOaXag93cvVRR3W1D4hsN75q
rDXEz26GuG70tizdCIZF9r5qYndPaEwPKsixKqCvn3rq1ntGunznDn6AlILxspGB1xxgvGR0GNmm
G0M/KRFOSrVy2IODAvttUcYAyEq735UzrDQ1qX8iR/vaxp7cib7tMElw+YdvKVuxxvWziGO/a6e8
ux2Vxe6iqQnS2ZpbGIAK6MCiPMDXAX3Z7gR9HontrRWpKuB5h/wA7pQ5VAK6Az+qgCfEvEHx06gW
3DIYU3aPr6I8R5crRKeLFDE4N+3rYQCp2nriMW83Mnb1zsRlt/IhmH8ul0tX1RhczHC2W0+IraHW
ToM7jlES0l59k3Cwhd43isG0YQjTlDZ+D3G54X0OYW2XVLGlduC3xse6HfVLMNHOTmzwVjeV53GY
jYThJmRq2GFf8e5sEczZ1KhgF+v5R2E59X6ya7JyMbVvAoUrTGAjMem2PNqOAdd4FVa9qUGIw2Ei
d5RKBRdRUheBvZNdY78XMS9BvRBq+D7YVrvqprq80bahKYfu6mtvWRXAm9xpr7UD9poJvO91icOH
Q+toXxWsOCqn954HKZuDjFuImDVRX2jvNlkbjUC0Gz//PlnWCIh1AwOYGpG8rY+gF4KIIyqaGGXH
2gVp3vCh/TH5i14a2YEry/fbde8BpjIiaHLtlm57mPM8v2JVp17HLhqvvDEwN3gx0danqrwFG+wd
ul2zD30tN7iQTdtWVzM8b3KW1pGPL0Ts6VDHDkoui1beFPUS1XXnAbaaUluw6OqxsHPgj76ozg+e
ScfsVTi0uPNKBLySpvMLlrI8jvZFj4AuiN08QxzrBbEWf2t6j6zHmfhAg/vBXdS5U4IZ7KRFOdXr
vqNxCiRVnWmGUDgBK+BqDufwgKIbkRY5ThUS21pCo9HdO8YDp8Zx4CUwGrZtdNxvelJWq4j2+ohz
Ub+3ZwfB2mLEdMdShPptCaY1HHLhrOTO04E0YlpBbT+9WZ5jv0ntTT8tMY5rXARrG7d9V+AYoxGt
ximT3ta59NeUl3SHEVp+E6XVHuBYLNNyauouYW5dZ1MfFVlnW6ipdqpiE/mkfyuIenFmhNhRnJCn
vW74bpotdQ8ldrtt0NE8Mbbp40y2A/naNC5maa0nurcMk+sS+qxVnEuybZAGu+e6ulgN8kuccJqw
Q9khHLZg0eKCVPw5PVh4toE1DWXZrAfCkgLpmTcb8/0Qhm51RAjX3s05wVHIcCSuxRTelA0B9EMo
H2csR2Prp2F4pXyfPYrSzeaSjBkSeTR1MIZfiqKGCqKdRLcr5lbBBMZum6OrYvrWwm3uvbBlflVz
XD+yCgmJJ2MH3aUM6DnJSYT9FUwUVGgg4/r5ESfXraBJFyzrF31T9b0qXiv49v0593kuzRoRsEIX
61YUP56IQFpmW3LQmArYfjMfUeIKa6EXfq3m5oL44+zjfGjp5I2BaalqMkNBM+v2auC4RhTrWshL
udzlY34bGH8180vL/EEKRI1EQiJuWOYl9c79KdbeQd7QVZ5NLwgoPMKQNpsO8xWuRd8voYAuPOEv
884PTaNmVOpCGZYpnBqELNNRL3cyfUFfcC4D/+GV/arR+NCMixL7mE14ZbJfThAIoVb3fx4UvwuS
IQ362MSJZLBvx4B2Ck2UZDXemi3CVvt8Xz/ACAHqXPpuPwQJ+TrDrwfWbsX6ogfTMur+9BKXLvjw
iHroUCrtYawsMmhvMc1CrlPuCiiDH8HsPbQ3qJo8lq8hqlz4w7ix4HM3IiKTjZvxqXow3//l+tmT
Dlle/YcvVLlkJG6xzEWkF+2KZjRuIJx7u9Dv5+RfH/v9RPRQ1nzo7aXf6115OyJp16XFtttMOvOv
C8B7PZkwAMjg6mGB6Xup2y8NrBPJT1xTPZgYvR4gCQ3wLaIZlx7wwnLzq2DkQz+GtjQljnPLAxLE
5Ns1LkHqqtoAivQWZRoqd32vui3yCpcUMs7Z2Yki0hgL3aKzP11/4kAjRoKFoVuZ1XhU19P7eJBb
FIREcLwhW/d78XBJ2X/2cf9q83Qx4pFX+nmL4DoyNKuub9ZxhEOcHr0XmzbPfx48Z9tClSw0y/Dk
QwX25yEaxrOOfEQGs8ZxYY8iEtt+ZlGU+Eakf27pbE8uTEcHdQsL/PVzSwJxzb5CTgGYbhwevUSM
O+Nckm2dU+TEi0kHLkxLjffJEmQzA8WtQdfVO0yEcL3Qq7sMFSB+CmDl5aq+Rbd0uuR8bO9kyfHL
WAS2RnuLb1e7zp/bNS4nwR5DdAOFDlkFayRWyrRENchu3Oir6P6S5O5cv378Cif96uPK4eAMyDIG
YfNynKuRrGIQ4/z59Z2b5h+bWQbSxzmIK0hpJjxpnD/Vzbu45DN1biB+/PyTZaRBsCS3DYYH93gS
w2KV4BpGTZcFyM78y48CeV0IQykPCjGQXj4/SgVpCXMbVE+47CGUqBkazfrPLZx5Jx9biE8OYcXc
qCLu0UKR2zA0XZglLS5L9D9s5kRVJxhwXbZEM9SdkxJPITuW4L7/r4v3Pj3NMuk+vPrRrYvSx5Ul
q7tMmh8hdDj/RncFYA3ASwOmrP7Ju/eEtGsvFHgh3busW4Q3ryfu/OvrD0SwfzVystLFDfX9geEp
VCkTq+SZFVxPiv2HrZyMrXwo8nnwa4rSPUETjzkPBYcZ8hhe8hs4O8T+epxTd0IXlrFlKPA4uJGn
NnzCkLdNUST2f1/Nf30yDFP/+G/8+42LCXkjpk/++Y+r4k1yxX/q/17+7H9+7fMf/eNGvLcPWr6/
66tXcfqbn/4Qn//P9rNX/frpH6tWF3q6M+9yun9Xpta/GqHvfPnN/98f/q/3X5/yOIn3v/+t5m+v
yAdOf/vnf939+PvfUNiC2b/AB7HxwXnfXQqo/utjU//85evXBh+RvLb4X33xE95flf773yxC/jcI
UrhcelgTYT223DKH9//3o4W8GYWoqvllgIxVsOVSM/yZ+3/YO5PkuLFsTW8lLeeQocfFoAYP7vCW
dDp7UhOYJFLo+/7upqxGtY7cWH1wVURIiswsU85eVsZAIZFOp3e455z//I3+wQJoxY8ZQYehkqX6
17+0JUD8t+8JnEwXjQeyIoKJ9L/+9mjP38rRt/eMF+r//vsvRZ+fyxhq0P/4K2fcj2Vrefooow0d
C2KSV/AS+PGKhj0BFo64C1ih2AWqsdWKduuKae3E+WaaAX/GEIdSt9mHaf4R2LDz8jmGv1h8wub7
OimHed3kuGKCbXp9Px8nKzjD2aS7zUJoq4d+LrYmKla9JGVYMEj1CDicdqXkyh5Q0ptILDHM9nOs
i42d8EwQowO62XvDmqleOWJNdYyR2ylya4iIgRy433RWbGa91ux9mMOvmorbTs9e0rLv3QqqYUq2
o117bDPWqpLsZil8p+3WIEQ32Gt6Qazeh0V1DFiIu4XmodM5Zuwz/KkTDPelrzfWjRDtbV+xwynf
6iz+qBvizNbC02JW7l18KANnZRsv5Lr5Nq4ik/lc5KAhQrH8xOxWRZjdKzAgZvtE03pVyGmXZvWV
DsVQwBAesXwdlsvVFR4Opi+mo+5bpds5MbEBBuFqnbHS7MlvrBhiGKGfWbXPDcJDZO3nxrQSsvdh
GZ9EGntRXJ96tK55iQ9jHJnnahTnLpo2dRH4QxE/ZfPwnMXl1wliwSjLu6g5DCx8k1nfKgNmhhNM
o1zwajRbHTpLYqivTaDvLb2Fe3g3xsQCAtKHibmGjLUKCoBzSCmOXr/mavBC8O9Rn5wTy5arOGLC
6Au0zFCh1pbYOmOyCQeWpMrga4VYKRATrUn5POfyoAp5tnqYG1b2RAjWgasTLmSuLyTLJ2vUd1Iu
dJ58ZxS2hJ1UPPbZEKxyDacwR2neY01flULdOfMwrVIjWRfV6KWzuEl6GxZC/DpUE/NPDfsxm7VN
Cme3SZz3KNChLwaEsAzqeu6ZHlrl0GLFm5bVPmgG1g85GbyjuooibQtBdjPhTCrMkoM1wqRYja60
UT5O2bCt1elhqFz2JeGVmlSrwgw+sxfa5ZBEZWUTlgoxkNVJBlfaViBUPU2y2NpNe+4HXnN79hTT
Av1VALqwHo2rbeywIC9h+lnq3hgU2p/AN1hKtRLoGDnkPHZ+mgy30lRXzYJoh7XxOZoG35bOfZNF
vilVT1jRqibqxa0NrxxPMR6S+Wve8YRYOmWVAxEvOLodWw2KRtJ/cfJuhwaWQD3lcyFwfgeGXQmc
yedEelVxGvOrKUEKMKu7vDV9i44GnH0xLQ/BD3SW3xAZh7E7qIC7VL2NaLp941rHaRq3luzWY/IW
sS+oie27rZNHXX4tHGsTacljYBGni3NRUMgrw35ojScnVDZCj1aiZmuemoU3zfneKuTKEUTWdCwS
jPFKOsppTOYNFk/nAcXiStUT4PbIAlsPsm5fDHwttZqJNWpy5+SNed05+Y0RL19OWF+WYQv1KYgK
xEsQ+9LUfYP/wpeWa0QNWv5QbNbdE7eAyPSWjhWLHNZvO5xwzkY+v0Lg69e2nd2ODusduVCeZFYW
EI0f2eWJbaxkihdIQ78uYbrvmhpaTlvwAEVdiq055oqfm9mtqMq3mVUNK52Hxhb7yRqhSbEBqrvn
tgeZyNRTE9XPLhDq2ECYVovjICzfjF/Ltr2PhLsmrPo2DWPcO9zXS3H7/7zkm/DSrMWpU4WxBDS6
dP3/uOSvPuVV2f7lrfzLoWze/va/yh+K/9+7r9+Kv/XBYLylqKI/wWPMZY76rfhbHzAiJggU2zhd
h178c/EnaBlXbqLrhEO3913td1AtLzlE/IHg1/iV2k/D8GPtvzx2Il2wDADqBvT7aWRd+DwO1GPi
Yzjmp8q806V+najBKxx9j6uS07hZDU6xnRXNq4to30zGTR8MO8OJVn1Nna6i8sEAnB9CylhQXpXW
eDuZ9doKoo2wX2WpB15F/A50lX2QuJ6ihZ6D0o2nvcKjeC3rfr0sO8zYeQy6YZ8tBsJpu1Walus0
Jz25/US5LD2t7Q+9VB7bVn2hV1y3ZbeLMsxqbIpB0Jc+5o8b7FDOUbaUcuOFuJrtNMQ2mnwyoWZT
2bJjfm+T+QYux2snkVYZ2hVP7lqBkevNBrr9IiTmut7BIFioqfe2DB8T3XqwVLyvcAD50ibykIXw
t5R82FRGcbTDCADjpEFAssxyZ8bZbV5rPvKnrXSnl157tXXlMZmoS0kiby21M1dB11Jc+o+RUe2b
cViHub3tUuOcZK/u3L9mfVmtjI7Bqs7GHe3bvizdTRLbRw1OqDeE1RYC8rWdpKd+HH0rZxCbykPW
tezOm2NRNPnanVCZmMO1EtA7NSiR9Dlp9srQup7VwYIM5bPe2tdGi4mK9qlqvsZR5gurXA9hs4G1
tXbYUcbjBEBJDUsST0PVSWDE2pidk3TlSanenCKldRsOikohCnAod8WVNZpeNBiwMUjGtMcr9u4b
qVZv9lDdmEqzCsi3r+G3sYwoDzCNds4g4XrGC+kzZIWSZ5uoARjOiD0vi3OW5/s5ILpUNT4lGpay
KKIqzd3nXbjVzNHv6S3sYvwi6sQP7AnNhbIfyuc5Vc9zfGbpsYnCetoY1njVlsMVedKRp0f6fRMN
63ogjqbMmZMQNPS5vscI7E6Po6OlVghB2lPI4q1PGz/T2BrrjpcYxptoyaC205tGinXKqnhqOihX
urN2AnU3acTPaAavVqK9tFb4JCUJ4Da5ZJHjeg6/s5m1G6ugKg7uZ/g51/ZkXhOeuocZtmazt6l6
NqpKdzePZ3Nq/DZQri1ZrGHvz3uzk4Vn6PhUYIZx5UzVKqmmh94WHr6mG7fBSjksdo0bHQKrvO47
WugE/bxwSm/SabyV8ErawSFqYMaF1t4OtNtCaldxF/hqJvpVbkRbCuu/MDL+dxoGlxPRFCCTmBqr
Sz4K8MM/rgz3FAOKQvu3/011aP/yrVD8qTr8fH9/VAcmL/xSOOl/m/F+qw72B/xxFzMPigcRQ4tj
0HejocBmBcdel+AoFm6c2b+XB+ODwe5mWcRhHowfyq+NhsbfKQ/LTEjB0Sw4Mc5PmJKCOKKBPa8z
pOC4nBjTdaXabG8Sdysz65RNw6MTqTskRqt2Vtp1p5LErus3hgGlD/aW14TG7Mk0eLJLIz4wGFZr
J4qfuay0tTGZ71HJKWwX2WNZMylJQ7xdiNJO0O2ZBW7sqXyfw/K9cfDSjtgNw+U/pQpcFLdhMJkh
yChPfTU9iYCEVXxfFJ9ZW1lNmoNUImQXqahxvlJklK8ptMxdnWdXylbkzxX5vh6sZw9x/MpsXdqp
0B+MaaO38xrJC5sFQpBg7NRTuTZGcWoaZYWOblU70SHK3nBChPn+0GelL/qApKtsNQ7JukoD6KfW
wcUTpYox/VFRKppMUubsNYZ6QFbjkTfJ+aoc58706Utnz5FUqjK4dxgStNlAvjOnm1I3isGn/2Zi
S8xDiYUuBRH2cQjnT5aXwJB3c3Itf3Soq+UgEDuZYzrtTReqcYkOo8wOyF/4XmNFzyl98CfRDNCX
EWb4rV1Xvlnyk5jRmYd80F+FCT291s15FWTqlRorbyncybWQYXIcR+jkuWZDWaycNzdT71toK/Ch
UCaO6l0bZp2XIdNKZ6KmHXjguaDOuX7dPeWzvC5yeFxVdZjm8kYHPEj78NyBIDqThevUtE0mCSWs
IuHTig0vau2V1Yl9UWrXZCAfXL1eRzozmzG7W6cljVnCh1Byc8ckukKvd4sy70qz9MnjaoP36Zpv
kOQP01hfVWH91WbUqiQ033F8C3OGtFq91ye5b7Wvejgfx8r0JM94nKYDExifvPhYufG9kaOpjZO+
9QLFXdnF4NnD+J4kw36q8n1qTy8T9FxjEooP+PpOwUInkkP8Nj8aRnKjWIqXOyo0vK49aaF6Cs0O
K79i3CfOkHvSYM4YKkj+CGeSM04dxqkW2VvQKOmRCYWpY4qLNbgemoG5PEulOLdBIYBmgo+lade7
uEWEE6HBu9yVCZWYkE8H0pHZKAKmMdMLNH9jbcQZ00dQafD5Sl8hXW99mXt4GaCkc3EqCKRXpdqL
62ZmdJqhZfgV58J6LOd5o4+4sXaWehNXBsDLGyi2ZmYhkhknPEI7FV5hiWyNoBN5W+oxyooG5/Uq
2M0R724V+vP4aFiBD+/G1y3eilH6i46vFUfLTDZJFeWea3ypc97c8RaGAYTVVzTinjFYm8Y8jRhb
TjmvguXwsaa5KJjBdN3LKyffOnE2+zLXao/kwNu2lLvIyCdvGmz4UzJC9Fq9NGmzMdSbusBPmIcr
RmVtQ3AOKbEaOkxkcn6c5SsIM1LWB7sk7T2yVuBiu1EmPnRH1CgCwg1Ro6n6UKbgA3WA0NA+53wo
g9C+zZr2SkJqt+vXOPxkjPo1QaiHNKvEOtObI1KRDeiRh2KMrjeH0AtYtw47DRlvu0/sSVshiq9W
o1bq/D6ok3pf3mu6fAkTqd8N7rRBfgwlFT/OzSwBl/4z5X0Ddk3dcTkZFxTVWrDXf1zLV00v3+Pm
x+FuAUd/vovfyrf5Ads8FfKQzm1shD7fD3eabqKmJiKA2c9Y+BXflW/TJrUb2wPs6MWltP9evvUP
FHb+E6wsyYRjwfwLyC7n24/T3bcHD77NbIe7ugZQ/MOuhhgvB1MySOgXMnJmlOtkyaQ2deWplaAV
l0JxQT9GBNYAEHm3RymPTEhqmwpF+jd5mOtWxFe37bpt6nkNDjVuQuqu2SnGqg1nuMxsWpGlz/so
CH0OlbepSzTPnm1/UscXOyr9CrZ6Xagf+2E81cqwCcP24DTKBph20+TNenDDzCtaebSs8tTX2Xos
rI+1eSeVhMbUfYD3h+zBZNq0LKQXae91KC7DLCCQenA31XQTiXfZO7d688nk9KpbdTVY5e1oOdtI
FjvXUF80tClIaOnQuw3ymYNsh7Wqhp/1cvRVa66h57ubQQfwg4bpEbwHml0YK2aPIyMfRgZcv5rx
2PcLZhvu3LnbJq5CCVzacpr+To9OzAjbKJV+Mda+kpg7WRSHGcsB7BPgGHbBicjuk67KrZXqeNEL
2IXTg9qlBzOB5tjn66h7Hclzd2rptRoZjFApuu6L2bRbJARbxYB/hpOBSNTNfNHeDH5pvKsVijj0
9FM0b5tROzRd+YSF8lUvn0XV7MoCXbZwOOmMJjvxf+jqBkUg0cYcmyNtA4O5PPQCTBpN+aGolafh
oijTxg0aZFTyfL5Wqeu+ORlj4fIXtRw3Fz1fU7tv5mgcltZNiWLjNWGJyrDKH8UiP1TgAH0z8PoP
JKXrDtsZVkQqyXGLv/4/PqzOn5pP8ee++PTzsPGn+/jttLI+mBZmMstGlYT6y5H027BhfYC7R/wH
ZkAmp9ni0/P7aWV8wNppOZA4zexvTny/n1YGpxV7M9IA8HGh8ohfOa14MD+eVkxerN6I52AJt7Br
Lp44322W7ahyA3esiVTT43urQ/HsoHmZbD5D6qaNOqQXPaq2+VTN+mnswr1ehog04NTP43PozA9m
h9g3LzdO0j5VMbv2bLwn/eGQT9FJDS1yadxky8oFENi8GfX+HdkdEMCU30Dp3beIjANrIGhF9fUo
3rkjcIY1LDYa0SZRiwe0CF6gTld5Kg5oTl6nLDk70ZehH3ZJ0/v4oB3mSawhox80c/7ohPKjGXLE
YPiBlOpA/hdCI/L9psr9WE+Wz8bzelDkHccxsSfauiLJI02blyi/K8LwYxZgpjAPx36ekM9U6851
nqFBPAzseea+uB/dHMlX8dxJbDdkuAossiEZgArpesMI2cTptn1S7aMmuyfiZa23KWwbZ92zUsGw
0IukRPvxqdT1XY3AcDYyOK/5sSz0jvVHfd+V8ti1+q2pBetYYz9ivEx1/mwZw1vpNKeUcwGBz3MQ
t34SQ8mUBa4xZobOjsxiWWIRkBtia/ThUSuLx2AKOb2q2zJzVvglbjqnX1niTnJ4T+Jj3gqGoKdc
zKtMnzbNNN8mxVc8n7akC69KFLsuAYJszPwadXxbWVctTNyczwW+OuAfn/SKOLB2ODkSmrqWvegj
CwX0BPi1wP1/r4avWn4ae7Z5uKQU2T4mvj1QD3l4Y5P9YMwzy0iSM4qHjO2mpMfs2Ty2zl2jHGsa
UduCJaDeBc1LPt9G+HeNDw38OrwWS3aMyXSjZudR/co6ZyV7w5ujK5eZlIdauYU3lO/x8Dqi5EyM
jG3EV4URRbNOjf4gO6xS55spB+sRxlpH9KUrjKgC7K+1WIvcWhaa4OK+Zt4N1WrVjcVmROgZStxa
CJbEc4R84IKBrTq6VX5duzkjZntL9OmzXWpHHd5MFJr+7Kh+1IWrSSUyxuHysvvjWH7JKpSWo6Hx
GJHoVpOX9/2eAIYDqYYLtGtR9+N1wpWAVmw1CCzJHfMxL/CPjQ0+8VbFR8jayDyvqC20yEhqPVF2
21lN9iKKYYbfpnpxBxnzZLPuaO3uCBZ6ihN1V8TpGkuKW3TUu87Q9k4hNoGMlqcDvmuyyguP7ER3
dlc9aVXj25X0zYSVllQPrcsHMHPPdaj5qSzRsL0kwbyqZXhFQYW4n/pDu11CZZf30pCa59T5tYXI
j+0VrnH0BenGlEqzHgP3yUpsC3uMXEkPXaq9PWDU2Zu2P2vp+abwiCUq+cyNCYLH0TyogfO2dD96
Uj7kmaZ5KagyH0nmNeeiuy6ZUUO761cT9T/Ppy20clfDLChUb03oRlt2lRurnV77trlJMnaGArDA
CzObvGw2S2OE0fS3u3KVJzlwx4MRul6rcsUx8ryIUUO3GqIKUZtlexUiq28FKn+WRJU/LAO/QqW5
3BkrbkTIBUupWGFzqbObVRJuEDbBk1zWW4Dl1sEwUdpWDGeTuel65RjNxI5CN2Rty0CMCNvL4ROV
Y74OyzdFyFvVLprVbFsbp2x9QxbvKkkwhkVGrIxfAmkfNMXYKq1ykkl1Fc00jVbHRwlov9GUpxJR
GTLVBImofRQoAl2124S2zmGhrhEyI9pHQ91i7+eIJ7ogLx0eMxw1FMnOP1F2TsiDQUBkBrfsao+t
qnm4W9DLPea8kCn70gBpfmK5cBi1m6bVNnGCvAu0eVDx93XmXYWAJ62UVT0kh6z4pEr344iqxokn
1srZVpg9kx9KosFeK3PqawSFMFyvcjfHhbxoK28A758MsFrF9DUdowap3qe1th5MNuYKndmYRV6Q
d96coIw3530SmudEDAiY82s56KvOeAhGhFUYgtkZNiSRvdYzh0stvdb7zu9nuZd18WrUOmEoX1Bj
vFfBcO9Y4xN6wy+DNTVrrXQGGLwUDlVskxIuRNVgbGxukgDyV/4xqop95FZ+irhx5OKCjLLSqsUI
qCyf0y5eleW4jWx5aw/RqTWLXTv0X3At8gDA1w6cwb4wOVyb+MSSY23qLHHFXZY2W2N0b3UZvRcy
OZBVuglEuu1Z13Sl/lCbKsvJ1p+75l9Akv89yUeMg7RRi06DefCf4s2rvoh+bPmWGe/nn/+t5TM/
oL5bYsVZ7tFVmdz1Hy0fkC5tnbPQj4iN/77l0z/A/GWuBYEWrEmXkMPvWj54TKg8cO0j44CU6F9p
+YyLNOQ7xuzS8hmWziMhVHZBrH8aUHMHdaURIISaGw32gxU/D9ace07bv4RT8bGLFGzTBsNXgz7Y
F2l3CusSe4QCvMZwB8xzxOTNY/ACBDAAsyXtodbi67QuOU/j7FOsydKXaKxWqQxNr0P5tKoy5/MQ
pTs91o1dkIW7pzBw+ZiXI0nkHVEpupXbnlGl8cbWgI1FRl5jZzw7g86h5DbXvEUfR9Fmvj4E3LHh
POpmi9/nqL8pidOtcpTTHi8d1VzbhbXDok6jXT1brR+787Odike1adSNrhmgV26a+tLVj1UNcAyD
SkV2DyUxdIBpa23jSnkuZxrUKjwMTn2a0A16pUO2S9KU+zgwnmVPyVWJ5lrXo7zWhxhTgLTejo4y
ezyBiUpBqJ+bzIS4I133Yqd9vHhpGV1+FyXxvu+nJ2bK5yGcPyE4rzynQ5IkIvn+h8cWIBT0lTQ8
hkWzFf10O9T6i2o6X51SPw/R4GLzVWeeMOJoo5b5vY3kVkkxKci64ZzVMSapUZ+BjgZflSG76XH6
AiekXOjF+D5j6aA0uLwVpbS8uIrvUi33zWz+vAQWIEp0TKBlRCq14xxEjjNaZL9EhpPusZjV/W5U
aV2Q8gZNUHuo+iGvWN1HpO33tj3H6952TiEyBDW13tSCw7jAn69q0h10M9/pu3Ero+ApbEbyalUj
X9slkq/MlQjcgntNy6b9uJTfIJPqnV6XmMekwKa4TlFFR3BTNa/r+4sGuGQ/u9jK1fehExgriFnz
Jh3GFyAkpmb8/vCd4RbquPBAxLB4tChPoY2vS1ly+wVwD1OKM8FoQIGRzLbLl8QMh6XMY/CZBRQe
9UT4+IjwR8Dq5VLpcRY7t20Op2QBfhmbkCqa/C0s1GzrdIKX1mHzKaqi8i8GN7Q+cjfi2rYuu6V7
0IKk9tRh2JSDdRDags/wPRrY84I8pwbgqzmEz8IVb6PGLRrYMdhA8CiN4CkdIhyGyuVfAb/0QpgR
WIv46czNvj2ZoCkOagqcbTfOjd1XeF4pILFNihbFCgVLhuU5m82EnNo1DsZlg1HRilz4Mi1X5yY0
G063hZyT2guHZvmBSzO2PMlx8RZKDYCq0aDFIr04PuLFAQ3JeUsVXpki4f0yKvOQ6rzwcnkL+GVv
ictfHCkE1ihtyls+4zeEbhOOrvVYVukL/l8w6oZor6rFGg+0vZOarD5EQz52+Rbp6bkRox+bWCBl
SvcIw/QYdHLvajzO2RyeJ0WJvyEl3yS9S4dX8pZc62GSr3pLT/y+s49Naa/Trv1YmWq8b0IwuL7E
3sNQwusodr9A570qq+Z5NJVTYY5vTbwAT7KtATXLR5wlTVzkROcl8yBZ/y6keWdk8STpc6qQJO8q
azZKBnqnkHYl+nBntMW8Ej1OWKNQ334dTf7vtvPF+ptUYNckRQMb4X8Gvayg/7Y/wy6QcX78+T9q
MOk43wG6P4DEqgMKshhnM8UuVJ4/YBeAYES0roDog3gFevB3NVj/QNgW/4HksANld/wrNfjvsX+B
brCmg2PMQP1zrKNIwhELCYmt9dQ95iaVpdYxH5WADRV+U2wk+ylGwWojmMkHsS77MvVNi8ttmDQX
tfh0EBlLo6E0cXEJHkQH80/q62zgqEw7sGI7eMsFdqRI3BuqkXYcu41qXQyYlKcRlpQ3PvII8Lla
Dj+SNJ/qmV47sp/HUBi71mGliHNuwy8Mo8M9Rro1+nH2ZsVydskY6zn93EeSvCU13ERzcmux4FL3
GGKBD+XgqlBoRFjOBP1No088fH2Y5Rc1rE8Kh83qsj3jYnodsDv99Svh369nXTgSNhG3hIDSP2r/
j571HNf9e/f+5yvmp3v47YqxPrBKoWsl12kJgVjyj//oWoEa+SoLFEhrNIw/XDGE7C2XEx3rQp3n
x37vWpe1ilguQkHyEMSJX7piEE7/CaiEfwGWanJfy3W7sCa+AyoxvZIjCawk/IYdCJcbPIm6r3xe
LUqYtfjH9QtoDoyuIO331Kk6X/Yr3z6vS+lRZzbtl2YgBaeHeFUUa8wgpBcFg37VWrQKVh/eDJOy
MuT8UFHP6dJa9qDajOPWoPhyohHB5kIdfAt4JiuwgoTI0Kg268xpK2pzr/T2UiuTLZyDlWW0H4Pw
Jeyqq5btQMuWABvEbcrWoC2goBVf3Wxkd6OvRaVtBnYMIQjb3LvbUu22+HtMyyaCjYRgM4FLyXXc
vQ7sKyz2Fhr7i5E9BrxnmkR9bbDfwAv2VLLv6GtCCTNcBBtsh2wH9Kmut0P+7vShn8/N524mJnwu
rofcgBmNc4YV4MkB03gYH6ypYONaBUdctlB+kXQbujA97HU0v9rI+Bpj3mHSV2Eek5xZA60dbfTH
yUI5pH+qLIxVlK46Z6a1ctz2WkTAbt0Qb5RkuuUQecaWd0dC+qeOdG3LnvaBq+/shgzxcDykqfXU
m/IGJ8oXZO1+OLuUc+2zkYQbO3du05linDmbtoYcMjVHQ3doGjO8otS7udZPUZjcm9Zdmt2WoX2o
MAhwh4UEcZDcQVW5LxMiLfy6rse4RBhkbDSFY8utPqJu9wepll6AtXHfJ1tXKmeHwo3nyRqfo5l0
Ybmr2oA11r1YomVwenUitOkpEoOy9hNyLPOC5CNei7BJn6SNb8pAvzQrHgZKBzCqj4otbkJz0wa9
3y6YrEJzKaaBlU5jdvgmqvv/HIN/ZfzlGGRiV8UiVFOZif9Z27DtWdl0cRFyGP7tf/75NPzpjr47
DXVXd0iDR5W7hG18fxqahsvhawodTgT6pR9OQx4c3hbsvFWXpQrz/e+nofEBDhT9g0GUjylM45dm
eAb/v3MaLt4PFhFHmmMvS/bvT0O1m9u2iyd1RXLPW5sEb8BcKC3gDA2XVryjWb+sCgleB/y0na/9
iDBcTUCUm6Wdb8LO3ZGP0ezA3dg4jksXX7BbNkKFBoPl6TdCE6OJsQwIbcoN3CQivE1MyZdv31ym
iTDkczzmLm5MYXEmbRmnf7qJVA/eHB2pe1R1sy80KFSuXYTXqFcO42LNePkS+cPYNlU8qFQsY5ay
mIEuCoi0rpjFm+psctAv8ceXvTcmgAVSYutgMlO0TBKX0/9iutlaxVkr8NRqUKR4YnEMvfwa7MQY
Ci+jE7dfHuLlAc9sTa/revwa6uGzOXKbyzCj89FbFE270BE3em8/BM24jjg9WhFg1M7sw4U9RvGT
zoVecMGnXPgYCHL5NleCA6HhYEgJ9tONey1GRsKxkS3nBy3PWnCgBBwsQR4D09KALSfOUBJ8yhGk
cxTBwuMwKL06Ma5dTIdqjqwsrzZ2GO+HdDxgF7YhaWYn4CMNTXSwZXAeMI/L2KmXncMh2i+Wk1B5
MtXcWgP00gFbZZQeNWt76z3P23VlQZOD1DuZ9i62ES45fa2s8b/wnSS4DvriqFPA8NPbVrhwreDQ
XgdJ/FkzQEBwlq6G/MpNCQYrkgA/G+tGH+hCMUdTlXHHxAr3L+rWLlzrLmA+UqLpVonykTYUoGYY
XnjeW5wQ4czB2+4j52xB5c5SOEBRzxGdGhyJ06EenRsVZU5Or9sm5nWoWTvhfBHFLp1UFmDdK+bD
fla3vm7WdykiKbH4E0bOxi3TtT2nfPQSTAALx3NdaIAF2qRwZs4eIzLaEKJZUw/cXwAsd2Z1lzAK
Iy3bOibJNnkSbtUGTzKj3Cda/LkK8HSsObjdZhpgh9WfYsXy3Gb8bBnRvg6JCymgZKWiOkPj8rM4
upaTviv6G7W3X3K32rexvXxWVuhVrkwbszA2CSME4AoD+XpSX1xrWqx+g0dlSu/qOtrPbrxr+uYa
qvYWeZ8PRQTKUnwuensbxgRcRCO5PzOQU8bc+yXAhL2Tp9HhO+O97D66arvJLQM5kbMKsNtrH9Kh
HW/x7Oe9CnQsr9KlHUpxLy4Wg9SxCp/HUXlSGZOVhFWBkwl/4RjgS97tFTdE5qW3xn5prkY5iOvl
RqEFWOHoLm8r16sws+jWkuV+Cso7YQj0QMt+ZSy5p8vcf2EoXNQ8bcLWRKRcjLEeH6HiwoJbkBhj
WdOMxUIzg3S3jOwiKM8XzoTl4laVgL4PCb9Lju6/MDv/e04MVBoSlHTmTNt2mHX/Mbnh6lOIWPUn
oHuptj/fxR9FEuoArb9lkoDJZEKJ+mNkMKA1wIdmrNMhQjFI/85t0D8wZizfw2oAx/vvJbbGB+2S
aottBNPGIsH5FSKWxm/53hni8tipj6YGFwxM/WcLACy4NQj5sQYnmriPMAyuS8W17qW6uJfnSO3K
0BTXwqjO6sX47VIBzEDD2E+EdxIcqcxz3IKVY9PmfqNCOhTqnqxVImV0v8iwbhO6p7E+TmrWoCUW
9AFRBqBTqAx3k97sEoXkoLxfjTXOoDqLI3DKFaafGPAF674GgEupVcCfCVhXPQ2bMTL8CkV8mpge
jBIPZBmaJdYn7gvOhQtpeIXPGNbVmG13MELDiulDuc0SuZ+cMUWeCqjWakhILtXxMvVk4IFLvbzA
CheMVOUCwpfVwD+4YaPl0L8vzKRL/V5eDS6/sQOrvCxOyxk4mFQWg6ScwX7WC+sqmmZ7FZThZ0ob
pwU7usiGMkpVMBbf8TIx9deCy7X0LtBoS+oA+/PweaEryUZjILLG0O9mJfINl1nNHDT2ikCdymAe
cCl/uuCPw9IbwDh4MwdQxOVbmNgtRw5nl6Iw8LUJoKKigUn0RZD8h++E6v5yTWARy0WpI8QzVa6Z
f3wk/Ff1qXn/Er99+lPjDBb2w318dyaI5eJG228stKIfll/YUAIHLMux5fKmY/3uTPgZXPuhccbl
DOCNsGZk94gyfuFQWDr3P50JJPai4tPNZQu3eDp8hyKoJfuhavo/7J1HchxZ2mW3UhvwNNdiGu6h
I6AJNXEDCNC11r6h33rQq6iN9XnOIhMkq9KMPfvLclBpZZlgEAiEv/eJe8/VETv75d2ABHyzKLO/
VpehFB0p9N7whrags7keE6GrW1YHw4BVYtEMLCN40pxuTK67Jh7D62DZSIhFQkFhK/YLA8quc8F1
CcVX2wc+N+gyr2u4VItYwM/5IlGy9ly7Qg2xgMrTqTNZ1gfEDWSd5KZ+dCgL9azgt/ZV04VB/K6h
nZqT/JngvHblUy7pvfxF9afYU5RDqcMum0GkX4vrVVyTTYTIALHQ6KVFo201X/miTxTtPbWxJ75g
KdXFxoCYWTjZjsmjxXyvkJEfICdiuYFSPXbs6Dj6KW436wFrE3oHUaP/3a5+VUNzBcGgYMzLFSTo
Vf/5gfvB2fSP1UuNmf7faKN/fsFvT5+O2hB3LVHQKBr5Kz88ffofFitk5ux4rDTxqf/w7PFQ6SB4
kBM6hiVTJHxvWrmrxTxQVtiSi3b3t4xNqv3Tw7dszYWzlsbatFWkjT8+fHbKiDHVApTROsJntYvW
WYTAqxebPlTbzk5N7Ke+mE7q6FyqoQ9AYtQ/+1SjKzuRNk0bEteWSu9xwMjLUNZ68y51goRZg1bP
zU9yHl4ZCfFTUtCVqyVYSGFTKkdX9uQDhWVWbeNWwXOkeqSxrWELnOXWchNruKibx2KWnlU9uMaX
h0TaOBQ2vkBQ7zdxyyLWEM7xRsfJs/TKjfCV16qxC1Ur2aiguM+VD481ER70Ur3TJik7LIEcpFey
D8SwrpWYYmS65c7kLuMAWK7WRNTijVB7L2YjWPHouyeh+DUQwATNOL4mmUGIWRee7ZyEDeDpzWpp
W1GcwpyendPSfstCtCQ883NdfIHAcPL9/tpW7jvZfsnMxpNbzBZ26GpTsKv78MAvamVF1y0o7JSt
Xk2aWDzkQK3PhtMdzPw5Ms5+76xCeQthbpMqnauO1aaOs+3Aei6xh7Oul0ScQnn35HBrZFdmfDMS
5GrYRzSRK0loO5sc0naKZcO6DILirg21e0f01wPESlwp6Vh9ypwJ5gZY7iA/ZpGIBC5hbIyXk2Fs
K/WU+9EuLel8m26X8kdb5Vmk0K2y5injlGqL5lEhMopgIDetwOSGNSqYTJ82nYlpdlo1yVVLWtAU
YnnGWGrIRDZblIPZoU7IbW+VdW5Kq9CpTpQdG43+qklfE2VnFfpJA3bXd28J25cqRfqAtaamhwwt
hUyT8AKZgitpGGr6CUERx2bSrbN2WDlSte7D7qSQgE6fZVwyPXdri1y37Dow8OU2Xo0cKVeSNXv/
M7aifdPM4OCJincyMLsm2iIGzX0Oz9YuvYFQSK27qmfKyy69hqf+hbtrJ0fFOvDna99WPJImXq0p
3ubZBCVk3PNMoAM03KJ6dlr9ZJQPeGNksqXYaWYaqiEy9FSEGcq0dVSoE2V5OSHUCCJrZer65eQb
HiJN1ymNo1yhOBQraVFTLmvUOmIgo/DU9Wyil/5P1Gk9gDmqzGanBwP8dwQyrgW/+RjMcBjIerHP
DHTvg4l1tSYCaZDqszRe9tNG4pqF875wIpDhEvWGxJJnbacjWGR2LPbzSY2Tjp27PYO2TxTSc5YG
cukulxeNxbI/8ek9F6HdeG0JLcAi8RPTMakf/MtlQ0+CR7pNKpWIvcWDJcZYUszD9PeN9rWEpCm3
GDuiGJfBLPzVjbYPxAD234xef36Jb3eY+YfYCAsbsAUk2BAIpm9dpfmHEC1RW1JCyvIvXSW5rSia
ZLhNbHY/XGKI6bnZ2OqitjcQ+f9WVyk2Wj8XkI6om9kBA2oGqvzjHVaoSVRYqMuZOMl7fYbFsJzY
X2kmQuUQqHQrCFAYsCgRgbUSp3ghdBBf2zKhQFnsocstUgm/H1JEZ90IDyAmRh4SUU2KbqgQTsFl
5Lm0X0yqkJm3CvcXjRFXKR1bzYd9sZM2iwMR3D+hlsLiWOWgns0+2DDXqnc+5sXFhCpau0aISyz8
jcLgOkg8m3IlcwkUhH1tzUFnBDbbpzjlpXM5Qo2emTTO/Dd7EIIQNKyNhDjGtiG/LCJX3WAkJHQs
01gIrWU0uaLflEXjuUg9yO266vX2KhjN4U43Bs1bDJNIa1FlMCBaSvDlfQsMrselAkVzTRiXuVmU
tWIgxORRWyskQ7lWw3O+vPCiWKn11jktE63l7ViOgr6ko1y+7u9HenmkVapDeiLVANoDsuOvHumb
97f3/J//I0z4by//uH2v61/6w19e7dvTDZqFkaDFhllhbiTMK9+fbtAsPJ6smSkPgfaKzu17jcpg
6KdV8p81KuZ7dirsW7DSYN5Hzfgb/SFu/V+eb94E4TDEpadTTovn/0ODqILnD+Oq4nKuQiBiRoA1
hSzoxI7dHjtqYlVQICJg/1zmUrRWg2GVS3ZIUFm/Tmd/rZLGO0fRHs/1ZgRHRVHoqqnthU18HRqg
njC3SRJyZRNl1FQQLFBtKh5RZ7YOWgp9zaxZOzv7oqk9fLp3U+J7bWfvk2F2zbLDs12fnKrahDp/
fr4rA0xmrbKzuaJR1bEV9l0wBdjvgu00ZFc1NJlOjS58S+P7Dc8cKfuBtnEeW6+1mBTHa9yJbywP
3KCbiN81CUkgeKrL9g5u4aQvVoMKZS7MLxTyQ8TpVcJIsZ3+S4rQQ5batUT0Yy0MFAQ8sylHTBhC
mxvSR10Dla9lazTgXlE/DlznoYPIMbhEcnLVmJjX+47c0aoWuqvrzle2ja7cGo21HshEs42O4irY
annHcRZsyO7iZTEW6PlhzBqXgJfdVJVXJmkClR7tk+wLgs2dFoY7y8ZrXDmXaU54CECEKYhPiq5v
iELepMa86UlbGnDYEN17YYEoAT0nNghrp508A6xOzchrZpdhJAQsNMa1RWWUNxpRv9DflPBzSvFF
iKfnq+E2R75P0O8mIiZo5Rgte5K2JZHN2LQRGJhMu1CJCsELkJOPOAWhS7wRRWS6KaBRD6OzHsoQ
ciTTxWUNpWMBZ19lvYljmqwRVmETPccyoFvaiYbaS40GcgE5q18Xyd+CIhDFGUN41mkKEca27xxK
cojWSDPWsoMGcDmOv2ofGe0tRZRQFmKx4BifCMUiJZRoBJNMtW9kriEIdDdQeum4fAGxTQzdNF6r
6EB2AQz8l6xy0SOKfI3GVHyQYKBoeHqcFVMQehnxBxYxI6lRo4vTdVUX3D6yDdlLt5DsSkgiERQb
zi5ynPtpRjyYAwNYBJzsyIB8iTkm4PT3EXOIpvjmunMbPCOZMI/oi49EjBc1YS1pW2Pnq2Su5NJl
1oKNm0aq2Exa/X0RfK3twFLpDrI0xD6ssf/qIrir37P37PWf/+eX8eDPr/Hn8W/IzOId2TY5r9ng
fTz+Kd2o0gCCsqhgOvDh+Ed7h2ZPLM7/hef6obrjzhDjwe+wr984/pVlBPGjNh5XAPcTCitKTCBl
Px7/Noq3ia9QUAKTRJNXKD5TP804MClBpBgGiFqE11FrmucpqazHZnocWrTPzjnETpZkjOOdY22f
ibobpaeusL2Gmb0BFzpvcAFZ760ZbknrxVed0GF2Z0diXUpsUa1d+iWzPS3fVNX7SDwjoepGRIue
XgLek7US1d+LP/luHBBt+l60N5IKgqu4JpwaSS/h2XGyaUF2yT1R0QGL1B7XNUiVqHgQvrpEWQx/
YX4p4H6SL630rIaqGW/U+F3T3/i97UhBPbCEXEUq4xN4CYHzqPpYanq8atoEZoV/NVxKOLo6hPMY
9yIe8CF9ISH0ZJKfYFiYBYQdz+bvs9p9UD6NfgtUsTiC9ViVJHBl1V5xED+3yrHszI0dJdjAq9us
fg9C8mRzDun63BpnpT737ZeoSVi1AntvPgfpzFp/Qk6cr3JCxqr0lcx04TFwR33yEB8z2XgOwJYS
Q7PBg7Qm6Y/AL1CN/nhUGou5qTD3GauQunRMn82IyQ+3ti7fo1bCAEpyWJhtG8fYO0V1qGGSVKLc
1JzmSJ37HkhQqCIM5OXnKhjuA+4/jAjaVVUabs5vkF3ZunCmxFPAWDUaqB0Jkquueuag3AfyVTlc
VvJ422JCtWtjX0zhUQEaNhfm2tdYUhcaAwCoj2LLukjNNaFqs5bsU4Apr50lDyyOBiYeJEpX5egu
O1VNFc0xe1ixOJk7TtalqV1EcERaXvV2QvctRmy/fwL+b9MbO4LuxPiT+hIlzl+dbYeXz+w+/vl/
fznafn6JP482C22wTltsWs6yu/xe2YKVMn5CVnysbNmVICTSLQSYAOp+ONp0Jsb8N4a5xoKj+o2j
bemBf+lcbR4DQ7Vw/+hi0Puxsg2jPEXnR+c6IdP3W/MGXtTnMZW3VR3trJn4OaWpKGPGk45PE9O8
azQDbJtMOU5R4akgBuO8/sSMWcEZkmx7IDkYmLWzPM0HozWwPnIQ8vnMrFsqCCBz6XvaDLiNwf9H
4baVPsuzz4AR92ITNps6iA4k3R0NUhtlsyVttVOOchCAfb3T1ODTKL+mOodmTxFXhhY9dZvSXbca
PkBq5iy9CP03skEvyZ7dSCSf4P0MrlEIYGWCydbGlKnYgkMbZWWRvaGX3BvZdBVn2LHVrPegPW51
Wbgj1cEN8I8Hcr4hV/6UwY+xkx7aBeGYWoXbFnN216abNC+2ql3dVL72uS9lkhoiFdNojHlwrFfU
0Kc5SahUnMlTg3k9h+YOzRN7INub5JxwqNRVTeOSgEz2NlW5nwsZl7OuulllB+5Qd3AvGBToQbqb
OqTakcJZFwcqSVBpvDJDhbXQcLLb1MXH8VjFkaeaxV6up2gjw7zwbJ8aLB/JZUskBR5eVNNrqOpl
ByCsIQ4NJtHgasq0M4r2U15pFwGgDmUAwdj7/TkJ4gizEJibls5tUw9qthpg4IQxMBwVKo4GHScV
mJxRAHNCgc4Bx6S4OTSdEKrOVDZe52OgIE7ZcNUQJRUEngwSTyqQPApsHn1Qz1P3YupPzBy8DH5P
WhMoiJM9Ui4toFthOO58wzx1nbTK/YoAbw1zuu3CC8OKnayxxBK6hcZdu8MytJ4gB4390bTxvTNz
HTObRVYDGFr3bFbMPHM0XPFmli4baESBWT42M2X+TIBvJIBFjEF3NXZoWaCMesxR61zgjbRQJU9a
2ZX4mBv4RwNWnCEYvEa/0KEjmZjTi/zJR2hlD9cViDOj+Nxn8DYVOdpEunl0NIy781phwq2POfwl
f23Gn3IVnPasnbFtEfzauRXwJpqm1OsFUHAUZCdVMJ6sHsq2yWcO/JMmOFD6VE+br0txYTRe5GzL
AEQn8hTFFHqwJNHtiwWgGxiMM5dqfzEp6zhT3MJwvtjRvF/0OMsGfZGfttyyjl+BYBOqINIiuUOZ
3GAbu8cB+L7cL2JLKP4lvc+wWdb1idqOB8J0cb6Iol98gRHJVEfRWue7gzDjtfq0bgIoUwptKU4o
NcbLFCJ/q0cvRssc1tqOlHs3TYBEaHLBRijRPUtm22r3/lsfg+oyfMgMdrfuSh6FZbY7hfrsDSpB
1kW+B/j9qo2K7mVqsMnm6f/jevuvlAQxm1FhHKFTFdt07pv/vI48vGSvvywgkRD88hJ/XoIMWSnG
DaLwxKLvY3lPKCeXr8IunxvtB9mskP0woKUjMAwaD8Ft+r6BZLqDvohXJGgYJRhtwW/cgQs58cfq
nnvY5KnHceOY5s+wkyaSGjUofdVdZDCLQk1qkbr2QAFM4ACVMm0WGRobi+syyE8kRWX9BGzPYBMx
dazoiPJekt5rwR6IBYWAbZ4CRa+6E6o4IXsVUhWbLdsbyiggBhaVuP/2VUQgI8ZdNhRyFsbHqPbf
ogJdjOh9g5Yu2BD9cDKiPGhEjxzTLDuiaw407bCYBn3Tltwupc22Kw2chm11+c6OrYA0Suydc9w9
2GAc9QlxnozcBtIjNSSoR4VembNIfyfyEPO6HTw4slF6kd5xCxvWfU9cORy7CBGp1YVrS1wlCwpv
FtdLX+SvWjk3J3Rfu1o4JX6/mPyvfNowywqUmUFTy0iRbvI/P213L90rq5J/003/9BJ/Pm3s0NmH
YItRhCucVcS3VQlwIfER/0404z99LzlZ6qO+odMGhrZ04T88bmJ0+6dM4DceNsYGv4xS+elJtWIT
wefWMX8qOO1mIih4MJksyog6vz4dzA8XvGUtYbwGn7BuRiA34eizMS7gJYohlslDsqw3im7ID2IO
tugFZBl5jh2i99Wl7Gj3bMEX0bhYlQA2ko52wdJlUYhatYmyVGA2i0WGVtDBP8FSyA89EXwrJ+C6
ZKSkR7UFaNhJWUNb7qhmh7zx112fHto2vKpZ2Ye1RVyBthv74gwKeVV1wzbTYh626C4qZU/V823U
EvTZqeA/aBoxwSVp5JEjz4NvRG7bi+HAeDOb8sknLQPo6L41ykPZIKjuAwaDRQtyx1kb1ZsTp2xh
hI+YdHZEiwFAC9G3/blyEaLZ2VcMcKovahK3xFnAKBWjtq+O4gjVu3AvZ06QnXzrJIR+fhorO0Ua
tqp2pfcvxA24pfkep49FdFvZDONggMoDeYfNm8q+2ESq2NTPnfQgUfWaHbTpKHDn/k2yZiQD8J2K
50x9UsxtFD0XWPBTglhD6ymIHxMSOlX9ITSgsvGj26BcBYln5uCpk8dqOjOsyDAX1eFLogRwSKaV
gmbKvG2Mx8S80ANoJdozgmcXawySQoLzolyFqDOYZ1mMXQSDVWywDGdImaFWoD6xJzOBEO/SIPpc
YZ4OavGeLZIs0Q0XHHVCFaGLPnnRczE0Hpk4Y7qKkDINMrPMOh6c09Ik22bE8SmRP9KQMKfVM8NP
PjeqYwRn7Jzs3DLorMsRuLyipIvvaimpyLOnu6ELF+NbPOHKlhh42+vyveKH5T4y1Po+DmppNZr4
6ZfaSezPl+lmLoapBZbwy8WWtpDgACRJxwCH2pFPLcNnshKWii4UQ9qUae3yBXKI7Q3P3Jsl9uK/
fyz/b+rxDW52ykVDNoA1MS/8a3nj6aWvheK5+aHJ/3ev8e3E1f+wQUuK0gFFF/9APfntxIVLiTkS
gRyeIRROws384cRlW4yQWiDWWBkLZuX3AgeXJOUYO2tO8mV/9TsFjrIEE36ocITECi0X9iI8ktw3
i/H4w/oqUKS8UWYLIQef+fUCDRRA+cW9s9h79DFj3RKV8XYRM04RkhaKM3W/VB3i6VoqlWVBbHdo
mYZI4xEQWwlxskCTtdfLCwUO6g2lMOoNusSrbGjOmglZWaabyNuMvtVAoMLqRrbaddbfhlJ6TQez
DpVmbzTahoJeLG23Ku7ESR5Xpp9cOpOzD8b5Ui3DyjXAAilwOjIyxj3bMNiqcWxF1c4fH3rlztTJ
3uk9qxpXfjUe6jhdx7x0PpDqrLPxzp4bgAJwL3ZOFa3HtBtWjSbiApwHWyiz44qGyz6aTDnDiW0f
KUU+guXIaY9lP+2yrn5lqDm3LMDmRv2kDQAYGiIISjiaqtxdlHA1C/iaBpzNAd5mpLK1EgDOEhIn
gs91ApkTHVq1rgWsEzkEvTgFYi1AnoCb2bU1eQPmGaNWXkysUwT5UyBAQzgE3ARMTyGNuIt9dVmC
S9m3GL6/oY5YhQHw6MwpZEZe9CH/uexyXz6HsODql39cvXRp1LS/bLN/ebEPxwH+QwdYwPLkil3x
t+PA+EMh90OYI+i2eLZ/PA4MnnlsggrPL5QgqsIPxwHeQo4DjWPIgMb4W/0OjdmPJZg4DkBIGkgx
Tdj6xs9y58SZcDuQPuSGXajyj/yBHvohqCubqTsfRDtT9U92ljoXkyXFXhYNmNCgDyyogUgd1mSG
t25vtLkI84ytS5zDYNlMkGdLTbZMnBa4h5w3w0aYiBoV8bREYuE2gNu8S3mTVlltPI9G2N4UKr49
wUwJagilhWCVJoJautzLROmQr0rTooNyF0rpr3yRuN/IqfVmCwqq+D+Lo69hI+3VrEKXpaRQWg8F
1NcenGopuKpjpm56SBxw9nAu2IK+ikLmYnCcaGUrpdfLyl6eom3sIwh18G2T9oA8moxgGTfD2MI1
N0+D3K8D6TKHv97W7DtkGY/E4OW4wvsz4ewPHVZxHcv4Ug7MmKFPC9ZgWXnKMdyXr2K3Wkww/IwV
jlwYxmoAguSVUGFdox+eFnEbVOt0+/Up54xYxjj4KaJjLFAOMgWjC5cMwkNBgbeYshIIEJ1AQWgC
ChEraL6XGc5CXBHnzDLMWXg5i0hmKV2GUCxwhWZItKlfZzkF5U4/OI03s9YXavT/7gpimW6YGIsF
6UDH4/CXA5ILvMU9/oi397+Qwvz0at8OD04IIgploYPGTYw2/OPhgQbGYJ+AW0JMS9BJf68lULPR
UKF/Y4vxr3Cj74eH9gd/7iOs4XdqCdYWPx4e4q2AS2vYnKIcHoxoflwYJAH+yZRxDTs2hMA1+zup
2seJvGrGEGyIugJNeV8pzbmy2A1CEDSQbluBszaLC6GUUPzh6Jfs4kZyODPNWM/Ihp0i8EprWueT
caMkmTfMxiawn+M0eppGf2MTcuFbkEqFAd+wcVlFh7jtbsdgPIIR2CfzhBsrf5Aaw8unYW/YTDUK
+zii8NVy+2RW0yrtksuW5V5HBVL1L43k7MjRw2+kHYSgYVbKSyKiNmUzHXLddrNh2kR9dnSQ3iWh
m0oIfCfctrlTffbjKVrVukpbRk6MPe4y/ZED9UIb5y+WpryOKjCgMtl3TbiqDHCq/PR1Vj52c7Ce
cxVdeEfdj3BaJ1+pfegraVPS3+S2dRnJOgEIg3YYREiBpD7NpkRCoqVfG4q0L/v8GLbTl7lwPmnN
sC+C8n50ENegcF77dbi1lATytHOhDy25Z4bHMYSkIn3souATRi56KrihbYlee4rPiiPtq9Q/5eFw
CaR0y8AYvYsCqDNVHhTsIatRh5va190FumiPvLsAgYze7EhOR9+Yo86oXdVv3yfJ2YgwDam1MY/p
lH7mtnSGh7l9qNrOi4KUWdrAykYIs7tmNzZsA8LQlbWQ2spWb2qWANYQnZ1hXJvTFebjG9/QP3U9
NwXNKLOne8n0vaKwXX0ydtCkvLidzwnLBKRZrMf1U5sOT0oQTKs2TA9I+Y8FttdgoxjRjdEYpy7/
rI3kJIT5Z7u3Dyy5sekRIjL0N63f3sa1vI2yxBusadM3EBuSl8yIsVY3XixV5Lmx/iiU1ZA6Lxzj
67bOENqU1iDa+89RVl5ZE+pjRzm2VIp9F31yOrK15i6+MczhbbC6dyJEXMmxgOlYzmHMW9bpevw4
xs0xSsNdPljPcCHPcSM9qmpA3Tt7KciOmtAlch9crYnv7azZFmMXubqln63G3zglodKlb92JeEKq
/2NbGNedNa6DihhHy3GtRN1pMhlbvFJQE8Y+dCubRK6xBCTLTK839G0ldc/WFBwrtQPBVz5Cht91
ukFgHsKuuVZdsk9vbWU+wYT2bDu7kPPgKoy+fkqu0zB8qGvyGWW2CR0aGwVqX2uVD7bWkRHa8HEY
+A1PF7gmvL5/l32DNAp0OmV5ksVfUCiSN5rBvRbClpZh8up5t/GBWmaTQaTUfJ6x2k9m5qpND741
IAtFT9YSsQ8EEe+GOH2uQ2zSesYHo72Vq/icMxdAFX4YTed1qOM1ABJ4ZSMqqPpsT0AHUn+bRNW6
woGpG6M3RtVJj8l8UqydGUZ7g/0kd/nGcmoqH90LtDdr8lcpedT5nG+yDIyhX20lRF4ss7xQt/mp
w88JR5tFKkU+jK5fadcmIrEe+FfDniWVyR5ERCaPWBvVlN8LzBZEZsgW3TRIvHLGKIAIrZy0TVWH
pxw9m0E4ZNRa5J7iw9fIS0PE5ms3+BFM+WXqTRYhoRshfM8RvDktDyICON9SV0M9721ycixgrWrX
rB0OmhHhnImArkVI1yOoUxLaqfpy4ksBYiEXxI6O636GzocUb8BzExiPJQK9Tk3XGoI9RiuPIQK+
0oH7j6CvEcq+gHezCXuqQeI9kvZLRa3gMMpT+cWGeXrRIxGEzLYqE3PjB+neREKIds2VeCvKUOGD
YL6NcrRurOcJ4WGPADFKVRLWgrOEMLFHoNggVJwRLEYIF30EjCpCxmGqtiZT7Rz3i26aq6QjbwTB
oz7fRcgfQ9AIuVWeLGSRKfJIFkb7EbmkM4V3AUvnwbf2OnJKHVmlj7yyRmYpW/UmkvCbaBYQANmr
5MJz6vBaQaLJ0+2mqb+akG7mSrBXkHImSDrloFvHOGAkefxkoPkUSXKoBUE2E3RD+1z2pWekMxBD
g7GWhQHDj5s1XXFM99YQSOpcSijSjEDfASvcoH1M4SGnZJGY8JFjSSaRlD013OQY+OQQqnu/qVgT
IKPOZSBc0Jnj2puD4ZzV03UZzQctpmkGzSNDaI6S/F6D2JxBbm4hODeQnP0qcrXO2aBC2bNu32Ws
OGc/IX1N2UWQoJOuP05VsAky60IvO1w5rC3zCFf+uLH1+Fzb8iMIPdb7k77hsw6eEvJ0Z3U7ZSzW
ddzsM2PcjGG9LchSDbTQUzJgeDnhDWFpHFJ41ipc6w6+dQ/n2iCUdzUYryb860oLbgd42C389RE+
NjfyWoGXbcDNTuBnt3C0zSY92HC11Sk/8uO4teBtw92WkDENCtMMeNzSXLql4HNbNzq0bugDJezu
isRAf+oWU3ZtQzZAlJU6lxPEbyn6pBoXPjgiGYI9wGOaHHKO+6dYfy8YU9o8wvZ4nzSiWbqrw/cB
Q2SnvnbzOQc3HoEd79t9PPBmvaTTtWo8+ljXzFfbqr1KIBNvW7498ZssYQIG+R0gYjc2iK5qoq2q
XGTNgeeKkzjet/DQ++5azS6K/ktkv6ny6Dq4sYg8WZVw1KUpW+dw1RX46nH2UgT8fFDXa9hQTWCd
Kr7THiq7DZ09wPFJi+mWM9NG9UsFw11sj1KY7uZ8n0J4H+xnrbA3znDTQH9nhLXJUaT5EIgc6PBG
kH5SocWnUOP7CE98Q2DVStISVuug5SM28w6seb3XHkbb2Ecx+LYhux1g0jMTWgXjuDXZ8fc9ob3D
SU2AMQ/muoRkT2HHkwrbHrPNqYR1r0f6LjZeWuQcYcXMWPRlRbrphhjCiu6FeXvdKfm+mpvt3Gpr
TKerrp7WJWvg3+9J/kuXTTT6kAuZOtA9sG75z1OPqyh/e2FSHb7kwcvrryMPpic/vNKfXQulMaRi
qG7Qg0nZ+di1iB0XU0dGowJg/OPOieLB4n+YZljl/kxGYiP7cf37G1snwxAO7g8TULoWlPvE8NkY
DUTvQgP3UeYEJHiGptAorh3R3oF8xc/dc1cJx+Qy4e8nFqBYURHRYDYxsgL/o/lWBtI6iIYvll65
zH+Bd1b1wWZb47C1mdjeOIF807DNMVltdGK9Q8vi9SZOUvY+MvuffiKMuZnW4N63BfshtYz2E2HV
EXsjJa/OI3uklIC2ir3SCDvNxyCasW9CVcQ6yEYkGmQr22dB7Kgby7S9PMHDMvmbUIXCnqLri5uN
giFuZcLQzeLIbYr0OM3hVWlbuyRSdmFscLcS15FXJFsl/I36vsPKEDUalONP1mjA5H2ICM9UjEsl
RvfedKuydTwpCC97nYUYEOWcJL+QZi4Jp4e87ba5lZ8s3VdXURUf2kzd+X4HPcg69Uado0nVdr2c
bnriWCsf8DEL7It4aDyLx9y0QOZVRLaDZEdFC0QtuuiacpOMCZEMSoR0CclqOj7OjvlSRdnBqtWr
MAG6gZMdBl10m8/GXklg9cXmqSqVa2vAmN9TURAq4padus9TAgFN4PVVcNRIMIJDDx8I6T6qdaao
1VaGsmEqsZvqPem381Wstjd5Y3dERNunoFFWXRxtEk7PqE+xQCg77IlHfSRIoWP2nCefkgJQtpms
nQTkXa7M0OzmT52fuLMQiE6NK/nNSq6U66BJjxkUOyLz3CHQiACRdn13O/Eu+YFN48t31eaUI9SJ
xkTMae7bm5lYEzWfvBQokRZXXm/j/mx5JxywPbqbSy8GkYemH2/lgsjCqD+FBge6dhqTjLIKAwpt
QjJbq0k5DQbCO9abOLeu5kI61IJN1FbBPtTbV+SlfB8CYVTDMqoE1CiBbhToxV6BdtRV4VYqcpQG
SryVdChfVn2jZYO5srr5XhXMpJL5FMtbClhwSmD79obgK9n8tBbApRIf9sA9I2X+oTQhXo1VInZr
T6gDPQdwU03IpIUqTz9HSgXiJ8BUQlcjddpd1fh3ppXcpmiEp6zcjYNEpycSL8FKD0QFxw15BqwR
8dw9NRkKZLl7r7COFBo/rqIwthtwIpeZ8kg45lGRiiuDft1v83WnF6iy7Gpr2ywFGLjL/viYVc6n
0WoOTZ2RMKWXL/YUP9dzjSir2jZUgYGd7XTaUpuIZInNQKQIjZ91KbFR1ohUdlCjSSW9gmM+YT/Z
TEQvF3p3LRPFPFeE1tIGpFZ6x5uPmouhgjp1O2lWLmvCnM2K9pJwZ7mv3ImqN+NDmGN8V035nGbq
DZVPuOpAQgXtg5Jp1Ou516DArugisya/mAnXScbsPQUfq0bPdSldqC0ftbhdjXJ/MY3qa6ykKDui
h7LQGXeG3dmnv4iCZKVRmBN9Ys+jV8wk8U6xdYRrdSllgxv6xYU1Tk/i3cmy+bpjDrGqSGlemUF/
OUjzseipRzr2lABiNXbVE9JlGQlzjpS5sSi+ZXNdGfNtNVwW0pWB7LnFpFgnxSZRVa8su4tc6KNx
cK4zBNMlwukYAXWQMSGYqul+1j+PCKzRpu80BNcqwutSKLD7odrbQpKNNBtJ5DZAql1m9mMQPTTU
5gaznlZ7wiq/SjUSKkuAZxGOXmdkdcsvY8ZBBbJcRRYuUXjH4Qv5JK6jzl6MeLzE8Fimr3GDJhO5
pW2OKyDqpBa9Eqi4i4jV6dovRnhujLMTngcE6hJTDtV6m5GtW8jXC2TsgaVf5AGSS6tez0azcprq
6DC4Dhholz1Q0GolGdTz6OPNKvISyTz16UvISSAKRTE0ohuYw9rVaMOV2VOZrkXtlXjV8RPIvFVI
DT6mT2mQHYMivLXbYFdwMfnI+BuWbS0obWo9O3sWRahp3ssI/2VWaw5GgBlDwMjTD/d/U2EUmGXM
8120svrzEN5Q6Url2UGpWGs++PyTmV4ygF8N1XnAhWCabxOehMyIaHLldSyvByjtLWO2KbsrSWZF
+rcfMDQ0GBvq5j1DsduiDK0pMmWUf0WAVDR4q2xSco4x/oiAklzPYsKrv4ScCWp57MwboGWh9hwU
tJHmhVw/SsatKr01/C5iWippek7RDXRosqZzlTz2qBK+luxfSC51U9pDRX9IcrxqCplUTwmShILf
QjU8EyWbFU9a8dxwH8VmxGCtZwBP4Dg5qj4KB7aJdf1sml8UxA+D81lBCkGizYqeY5VHt1H6qFTv
CaKJInxRtCsZIYUjFBVC9ehYJ0wA2UlQ0GqhvViWdV+tT7Z+UIRCwygpvqjT/t7ZIZy3UMDj/rbx
ALEw+4vqtWij7IetvSj7fv7zf9asSAeFhvDfqBLZSQuTOcu6DzN2kcVh0Qmhu7FRVmjM37/P2PEi
MWTnxTilYIRSyf5Otfr/2DuP5Uiu9Vq/CkPzjEhvFKHBrSxvUAXXAHqSAbRJ7+3O57pvcF/sfrta
IkE0TyuomU6cicRDdqNQLvPf61/rW+aHBd11WgWEBvASMqhtONJD9W5fX2H/1fWG3kRb7CaKNGzL
92DpdnSHB3iSzPpbEh3Mb3WGUeolheE99TdROQPDALppLRXT17xNzO1mzLtLSrpzbYUgaOuAcg1p
cSqNmzLT5/W1qkiYRrO17cheRH64TR7yO+9ZrGBO7go8zQuUtUW8C79mC+zYC9uPt8a6XdDjs6qX
+a25myoSQL4A/YHvkEkBIeoppS5kAXz1bXzOXs2dAXXxDCSYg/ZW2eOrQeAPl1a5Mjlq3+fbmpKP
A9/E/BTfTjuG0B2NcdExunj3w9HcWQfuZV+jc3Yp98GlCRehuWCEReo6jrv4otxM6qI4N50PuD/k
N+qyVcVScFiEl/SUnd1XWdZubVK/oLZVuYnu8SuxEYSUVu9xy9cn7ehwNo/9+sSkOx+DU3TJ99D9
Lym6wSm8YwLnrwQn/OInQCCUvuklsBV8XAHH+q3QN7UKQ2Lfe37srIPgomeeL68o6UJrNl2wq9MN
o5JJDFVZ1tFW4dyP441nkaLPyhfORsuTBMctf6tvUcrZC+zUFSJb4lKdy2y/DrjldqnwMUCksEvM
czJcqgwn+YvTPImJkOxiZE4fv6TJxu5Xciwb+9WMJOf1C8eRUquPwl2ZmZ+UWxUciXUbJ5tRuw8M
uCeIlysK9sh1Ka+Ju3aqe7da1Eyp3GI00p8j3Axs89a54ZXg9hE0nwNeHiVioSJ4LqtcrK15axWH
5DsUTVieTnkBa0n1iRE+K6+l2PADYWQGDThr+as6cGD6RXFgVvfqDV1IQ7MBl80TFiPzN4EJbpyn
wtwSmKXv0/wmhHySqnnDa2bNx1DsmgY0gfxZ7QiFCunuqFF6Ui88U76TQbh1h60JipVPMAEw7FGy
cnxhRWdeI500i7riN+hpbsLBf30Rooz9wZrfomrWPNGq2STfGS0YMnMeuThPZQOVB83RRCwCHWqb
PhDwZj7X6WPSs2e6DZjnJ2TB1vhmtN1RxcRilrcp3YTpd42ip3l8rRpoJd9tby1miCzuuq2WrF6W
OoN+yscEUCnC7SeRH1i/UWex0eFaV4Bz7IuRXvR6pSEYVd2wt0J7k3SfE/MeKnYUfx6IQnulsptI
28zap4FgBRO2fZrHVVRtGgMF7q2qbrpyM6rLifYtqDodB0aH/rPopqsODgdcR39ANqyy3ZTdSNkq
aV+7jo3OIcMPo1sRsbpb9kUAlVCbVhS8Udu6NNu7eVrP3dIcP2Wy+rzt/Gwg7xJnK0Vz1ix7VmhQ
RrjmRUqSXVJcbOMy5ncZ99USRDrIdjFAwe4TSs/x7ngjX+bvZvpqObQpInOy5W/GV2Gk/Fw4qQ3l
fCobQ193P6dERYZdTwNde5wgE40C2ejB9cpPnhmRjic2F58LhcTKynU42hv34Qzgls9BsgES6QdY
nIN4Pc23KSSc0vfChn+3dHhvWE544ZMz7mxtFfHqmnmwoE5mYZJvmtCayXQTu+C610wkbOp9IBgh
bLobk0XR3wiOhS6LEoe5RvTS8ocaDQuja0PfpfHejp6tploEdrpO+COp3BZ0rzWXTg/VN32bqprp
D5dByjylazhHvYUuvlgDH2cKUrQp9xNFX4W6fbZZIdpJsu4Dxy/Cb1q5NnPOosFWbufKyHcC3hCJ
Z5r4wWwYp2BPrCNZ8kK+1TqnWGPRjaeotrdNknKBM8BtfK3rJzGQXk8d3pwv/5pXfiSlr+Vh2P3w
1zAI/GpeuX8tuvK3/1N0/+//FjHYjPI39Ddk4p9GmI8/8o8RhrCCChYVjpz1A33zh9MIXc3jX15l
LyaZPw8yhLixQaIJorpJVM/7QUa6x38nkpt/Z5DBvfSz7IbWhtsI8yVTjSsHnXeDjJlOyej2Mjhd
zMG5drl+uJSeUm5pYdNFOLntZ+WxiLSXzqxvGoCIiBHn2kRsEWTVPE6kCPU659OIc6reeOfWHk5a
7sTgsLOnlBOtnVlvghMu/Ge+SiHaT3QOxs8p5+C0qr4ZZbzv8+qmzvLnlPNTStZQ5/xsdAT4en9w
Rz82uG8a0aZtW2c5u/PRCbRbbzR2cVOvVDvYW0p49AyVbRgL+7YykPypLI2KU9GF+55UoTU6fpbb
6z7lbl1ND+5Ey7RSv4Y0k/bOYzG+Vf3wTDnjUQfAFSg8THuaxq9GdBw97ljdtHON7DR303HK7M/9
eGi5nYaut4yt4djX9rGtwpNmocqwV4s8e6c5ycaZGPA0Oc40SDcJOzZWHMgJtLjdxaijfjOMRO+0
fSacegEo7TZLrXU9Z4csF+wFRhqwxePklYuwVddZzMIYT1gZcGIa9JKdM+BquTmcYJgVk7ImpgN0
RFmVUX6ElXIeo2o/xchR4TN63o3QaT0wvfMkKjYN8dGulHOoF7ggmn2FWe5Ba+qRNcu4liejK5pH
sn6smbO6lsfrOaSn6kqhv/7Tv643P643VAaCTWQzSUPgr9X9u7KVjsafLi8ff8IflxfMin9QW+V1
4o/LC9ljqfjD26Lc4COXgfJELi+qNDBd816/X17oOyD2wYXRxeaE3VH7e5cXqdp/UPVdlbwUURjV
5bz24ZxkDMIb7cxRfQXscCz5w3pASjRTYKhIFmlrMFjk4EkFmNJU8kplLESVBNOrUfEK/W/RScuO
WIIqPdE0QH+6kpBHXP1XxjCrle8UNFOiKompXWzWJCOAqLJCUCVVVXMGtm0MmJmarvs5eFD6AVSO
4y1rdg2wXuigS9RDreFDaJOVgjQ7m+MRmh+/DVDCHsMhM8faY3jIGSKcWrBAZUNczi9GRaKhqAn9
pvQsT97SRM32ULVd1O2En5Qp6o4sB5FIV/WHuN3F5XzroIur6ONOYu4G9PIS3TyUArqNkl6hqAuU
9VYq7CjtM4p7IqV3vUCRK8MbCxmzQJsf7HBvodUPlFMbolnifL9BXmU2R9XvUfc5WW97KfeP6P4e
+n/LHiBiH2DLxUDOhiBnU5CwMegoAZ7dwDfk+YosdJIpN1rnLic2DVPHlGydY56x4jwNunGTWo91
RZkgO4qRXUWqm/D7Ir9hHcjlAf3Xku6Vbcl+gwnt3MQs5atiWdswbeQihD37GisLgxEbEktZ52xM
bDYnCRsUTtvJ8nrtKQBUU+LyP7E2/lOuEckqUEnGF15eaaQ7+R8LMVdg7bGP5+tMA+ovlmUrP114
fvqJf1x4MFpK1ApzAw/3p8AowgwpNVAK/9XF9s4DKW3TxDAMLj8Qapk13l13DPhiksXgQBAkCPF3
rjuy1u3jdQftCBgh4T1mKN3+cN0Jch0rWjFrzOwoypl2Su2RmhIbQ5LnBzjVYhxrKVphh4MtiJ1H
G0fb5HoBx/nXsQm2aj8vVEw7fG5RhuctYIB9aYa7sODUW1b5c5A1+K0NZ92NyjamSsRUVJqSrNsw
sW8DQU2IES+DlFiDpxwUMayrun3VnW6t40OsUEAGJaS4SM8z+CrmbZ/UvkqVqCFR6bU4EiXbuupt
b4ybRmthWedH1kWrkoOrtHCOYAhcVWzj9LZORyIU5V1IhGKkC6TzkocytXdqgFQwBMmiytl+FA38
l+GxUQVxhjBaJDAG8ll/KrGrWGp7xom+GzvWFVjWQG6iNptl7xdm+TjTXpGE1iuuxUtEzyyYKew4
HEncSzl4BzXGNkehLK7NjS1YkxrdIaBY3nJ4wRuQoaP7OCqcUkTRnfM5WYr8rXPKs2KfYnYRnXPy
hPHNo2WxYLjDVc5FJmwWo5o+4jJbzWa6weVRxaTHR7ys0mk22cEuCrMXRXY3GsjueaTTO5IAW8UN
5ag15+RNGBEB7KhwIuYVc64ru/EG0tStlXBkjNNtX1DCkYivbuFuoRitOyVdVU28xir5KakZZfV4
bzJ31joutthdNhz6hyEnm/N9QiGxxuFsUjg5yObJVnZQhtW8H7zg3op4X0tsMoWb+aaSf0nSYBOZ
6TIpNWBruvsmt/HcxibrfszdU0GjJ3oSJPxQh4l/bTAFuQu1XEcIvHaLhlSpX/nfMpH8o3tH9v7I
iNz1P8H6Lk3B3VBS+SNmeCgPYBRUyeyXxnxJKneNgtyADFheKwRak7WLWbdkhCQpXEbg0mxo2Qti
eWqV4i7VaPm48sQbmeR0cOmbjXwMSzaIyu5SR9aWCld7C8D1csuFJHmdC6/VH2paAiHH7eDLvy6b
jgyZRTJGKns6SU0rLWw6BOJUR9vUEquGvmNXMNxI95jBTgO+VpfmSTijb4KAM2HvJnryliY9y2tz
aWP+S6ULsNO+UUy+I921pW8MgkFzDOEKVZgHSR2t0lHZ0Im4MjAX9kb9WuYha75oGbbpKhvCL67W
7ueKnqQ4O3XzhB0Yt+KAa7F2Z1AoBofxBBVUHPMMGcSO6WLC76gb0ykfkNQG53aMu3Vj2NyecUiO
OCUHz1aWLErxu5X3E8cAAT9CqOEnl11VlN55OC/dYbwJung79tSgJtU2stCCJkxpSm7cdoOJxRcX
J4LDjYWrk9XS0RjUeyUz0C/jiPYbayNmbZvPzXMcj1sbf2iFT7THLxrjG9WyhOyVOLCmYZvjfNbx
mNp4TZl5/BKNUVFssp4jToR6WEAFIUYRPHDOQHbFthpq9smcBUaFoduYGFtDzFWFWuxybKo1NOKA
TWeMETaMglOOMRYRYpvxvecL/ZyViKosNvczPcK+nr5EpXjxkv7r0EZ30yxYrObho1W15H5pP0/b
nSiKixOVX2Kbr9skE16pQa+bdPLi6CVt5Q8kULW5Af4NWV//3OP/NbVpbVfJUonmjWU19zE+YS2k
ARDfsOrZ+wEfsY6fuCu+kO5jfonvcjdZ2416SISyCYNdHwIBD5IlRXOrSu9eIr3Z6XO6/PvHmv9N
UUy52TAM/q9cYHC2cH8ZwrrOEYtvUiVBHLl/rfovr38BX/r4A/8YI/ABGSSdrgWVfx4jOCtR5abT
AUzbufNndQQXANks16FDjV/z3RRx3QDZ/BeMVKT3UTv+xpaHZo2fpgh+Pu0VmKJA818f6r04Mpe5
LjClaLj8pudEeevLT0qdsS1xYHgZ6pdR6MiVvSl22lguU27s5dyu5pEIxB2On3YRaebaQFBI6wCt
wobVg1cgDb90rn0wBuNsEIWMHVR7BY2S4cHvrJDatGcy7Tgo1O5uBLbfNY601i47Y+yo1cqeFOEt
bT0/0xu34yp9V03TyhKnrIyXc2GTECC0QO9EpVUbrW6OvRYfisS844i6yxWoNJHi2z3iTcGjB7l5
n4/0XYdGfe4t62xngbNiTPP74VgasViUePUXYvDOtZ3sU6O75bCytnAPNvKoUVXD7Hut8FUnX5VV
vBi7fhd67BU6TBAYEctVN+RQoIL2Lm7FU1NUhwalptOHZ+hb0UIf2Vn3c4xTk6tezDlsaHRCITJU
EnBMQ7MoSWTMNRziTHkK2/ahdoeXlpy9Xzd084i+pIaxMe/jBBZW5FIfOVGNSYk5m0eFhq35MaN3
b+EZ8c1s2atmTtZuqL56ybiM3eZGKx1tGSvk+t25/TSqLFpm77EWYjlocLUioPR2eRjbkr1ZhhfJ
PMye+8nAJUn3L5dRu1hHsQN7KHN9te6+debzWHBbqAnnxfrXOLN6HKKs9WO4f51BulZ1sLDAPta7
W7MZbpyB+gFOiB1ClsEvOufJV7crvtfN4CuhfuYDxi0hWDdVdJkac9tlyr5wUMjzJFnZ1NZzv7KX
idY852z8tQjKnFbGC+LWx1lLME2opEZi7tA80WhRls5Jg61fGJSZjuVeV6pPAsBtbjVP3KppFM8W
cc8ERkroHsrTeag6WH4uy780weCA8K2Z/c6bBcmP7iEykn1CmLi39W2l01TO21ll3SV276qxPnrA
DFHJsBXN+crRo1OvNw+ijB/FJFMzdrdyq2jb2gCuhBqdncnNl8PUbMJhHDB1UwJVt/P3cdAveswa
aM7KG+Ym1nt6/eQ2KcWeU/IUT9rzENv5ok85fFfj+OLhZkceI8US4bBfZKO5drP5k/C4VTN00kjB
K6JJk8Mdfu51VLbLrnTuszh+K41kG7D5El30pCbqPhqz3dC3t0ozOLi25nWcOYchK/3RNZ+oRL6H
l7S0MQbS1hyfOpTACEVQQVxoUAh164DU8lmgG5LLkvrhbkBP1JEVERfJ06A06gVAMJTHv3/j+ac8
5oLc4+AJ9Rr1nLPn9VX5Mv17+K1cvnavv3Ezijtx85p/+49/O5VFJ0FIvx1LEC3lT7rax5/0x33J
5qKPCPZ7odk7XY3WNM6wOvHk/5Tmfz/f4jEA3+eS1yUBbFwtru/Ot+oVk/17gfnfuTNhNPiLO5Pk
ruLXpZXtx53rnWzv2pFnBorUXzCsjPwRFtkaJ1Vcr8erQqsoARtplYE6qav6U1p07uYKL7qm0ykc
QhQSYCvaoGOIxwAaOPa4UqdBvF1LOK/VzKZH4Pga0uWvH2OhrUSOkp3a25yMX2o66XfB9YfIWRec
f1COZUfp9Z9sqRjbSMdpVl2ungbJIUgxV+lSZTZr+y2C1YfNap3b6blw0+99oJ60yV16UbfP2QxG
7GXHMrlgFF26eBwb2p+NKpOCHCs41aQYJUjjg17OxyKPL3VtbOxJfx1bfZdV98A6VgMG4Irdcc7W
kYKCZZbaBAbiWwfYXN65+M7yg+46yz5OHkRWg3fr8C+qVrTXc+uY2PONXbLkJ/E0EJVS6vKmH5Jl
nAWHLlbu7M49De2bllVP1B+ydBhBKxC0ig9XcrMU0ftBHO2UQ3frwaLLBv2lyxwOc2BGFo2MY7sV
ceM2gASnZnXyWsYt7RwSFme6O9Mo7q4pYExR085UCLUtricvY/KsVTixOExKjvOcdJLa3VybO/51
EbmK8roKHcBloqOrwtB+abmXS8DX3xbNa/HlZ4Hs44/54woip0+PJmJdqll/Hm2lOkZJhmeyhb5S
RX6/gkgoPpKVpENpHl54frF3VxBWdDDzEUKxyetYkv7ObGv+vPjT+d24xMnLGByqD4s/umHQkYBe
cINNV6ERLqE/b0P2cQXfwomRITTMBf2yG7dsNsYIK77FVN+WC9KsuEdCdQuY1K+SeuXlL9AF/B4/
whQ7XzKDNIxSHOqayppGPLTeuLLIsTFovBbuYxvYmz7pLt6ElYH9mR2Zq7TFOzQb90VUHYcm3JRO
tAF6urMqOE+5ey47HfJ9vSk9zL7D/KyW1cVSyN/Zbntqy2+K3fmmmuzd9Ftcz5thxscOqaMLbWuv
KlDPZIiAkDBNjDU2wSoDm2TDqArtqQD5Vl1CQzYJy69dG8kvpWxc/YFTl+X0LdCHozdS/wpl8tmd
MPZe0UXX5qaQbpyrUnNtrZc/7NpIz4ECYwvkNfgGb/QJ7SqMTOHkPrd6SoqnPzqRtogkH1RBfLJH
zKAidchF6clW9iZOkipaSL4oOxy86iMGdLfYCckgzT2DkiWqd8hBmLWzDICVqkBLe2osa2Wi3RwF
30pVNIu+Ycqn2barll6G4kIm84sBCjUHiQqXdc0MKpU+WYPgI4Ec+ays6eT0bTl+DfEzELkL6h4+
XawoY4qwNbEeLYkMSxyrCZdVhc+aiORrCK9VH1ip4IUwhIkUCdBVQHaNgGv6dHoQb2jXSHfnOPha
twlMB9oQJBY24xfh2ND6XdiQwprzlzF9oKFlTUT3MIScTaJMbGJiTYQaaSRIlu2o3SDs+nll5Sur
uxRjuBsENreqv7PB1yZgbDPGOdwysnjPBnKrAbudMYWMkn47dQnoz0kDp10+6mZ/OwPKbQHmZi2x
36Zd883dK/F0YxWQP+UpxQ6jbecKYFzDl7427+w0OrgZYRW2rw2e/ByYeNXBpHVo3rvPB2xn9beh
Lm/jAgOYuDdyx49ICEd35cDNZMg/RTkG2So+KkTZA63ctqJf6326cfA2D1OGi8XCVi7WXZjepmbG
caXDEeUCII/304CPN87Kh0ZnZVMw1Ns2ybTozmVwrUsG9kr93MU2/1tbT5qLhgyWA/isu0h4bTgB
gmob7FE5XBctXp9F/wPZ459y+tQ5lHKmMh1yVs6vbxyPzJygAT9OnT/9hP+6Z1y7/my4gL9zo99N
nZRwQqkiIgaYD+PrO7OIxHDibeVe4+pQc9T3WBrIEpCtYErJSBWGkr+lh/yc0OKOxO2SmxCgG67N
zKTvZs66VqpRm0esImPvc/RLsRAy67wb0C8/VsO/FX1+obS4a//j335eGP/pQT6W/442IOs8sVU2
sDGe0JTxtUEA/h4Uz9r4oyv2x2HgLx5L9hb+eTktp2fbMng/6TV25H9/94Rowp0xrBisZVPyislL
IgVZ53Pyn0exf/g4csn/ywf6kG1LvV5ph0qn0djhKGyXKVe0L1U0XGIuRkOmUHTyDJJ/lymP1A48
khTYdDUGW++cisdITZZmeWjRMlz2ErWSr0w4ySN54rTPFxpeQmgOXDVzq92rwEjzkNPr6L4U4UuY
fh0yoDzZGwIQRnx37w4Pif5gDCEWY+7TfPFRONb98GaNsINp9zU/x/qWbTcpcqh9Hv7WyFm6eufb
IMedND/massvXebnAhuf6Zmfa8+59F2wdtrsfmDpFQXxoiJUOgc+9wcRqWvqYdagFfZR9X2uNanT
A1TsFw2FBi1MHgegc4jf00oOPWm2qLxrEZjn8aUBMWRmxqXz2GCZtyNAj4F/FFCBuiTj7t+xKc5X
VWT+uHz9w3fsrz6F7z8ZfKfefzJqTRNCcwPNH0yqgPK9lwFS9zxqCPitoy+//sj/xSSGzYsqQfBS
nGgN+b179zGMBdU2zsyng2I/olGnrJ6YdqxVp53ciKCLehnd218/pFx/fvjko+2ivEqDGdeHD89P
01DqbBRMPFDTanSbxSwc/9cP8RdfLkuzNJg3zNpMslJbffeswJnbSiYsnB8OJtb21hhonH5VGQp+
/TjyV/3wVHgcnE3ywkhhujwpv3scoRg6L5+n+rE5LqdZBV1jMUrF+zBIFyHijztsfv2If3Ed/NMj
fnhmoWkmpgJo0DeIFs7W5yh8zsW3Xz/GtbDk49N6d6fR5Tv47mklVk1GiZoBP11kO5Z6PkveJcHs
heY/veiLyypaHb7++jGldvLTS/n+MT98EMNSJbXFYcGfM2WVipOBqgB25iXP7lytxEm+Fz2Dnett
Gko5BUuhFCzWJLaTU/oJyjduNT9SMV7PkT/oBds+cg7Kmzn1y0ZPl46tY17DkDu5pDCz7ZS3kOun
Xa8cG2VgcLm45HVZXZnTDIxw2v36+X14eiwSOOkxyJvsf/jYfzzxpHVctmrPS+oCfhAZzFmoQuyY
F2p0KKvmv/lcfnwHf3o4eVN49w5afTqwr+Nj4gj6WqzvmY0XHi56JEr86P12ToTf5/euChWlfWmU
8tAp95XMc43nvOAKp+UrJuP/5somfaXv3+Qfv5apUtaGeOa6kiT+/teCGj+lrC81X6FlykVHyYCz
pzYh08m5UdxwZXn6SWnzo1ZQIkVGUnn49dugsWH+i9+BuBAYHPAIJHk+TBJFSHcE7gedjjbUFBsP
vGasGsKakWcsO5sqB1vfoKVj267W5HGXVIOvy+Bh1Ng69y6O9MFU+WRxMtBtwjcjIBoiGkhGufg+
EPgMxq+pN5xY8lKLxo9JxMvM/7cJExjqp5Kwhd7xB9k0BqpvTiCi6CJrSGIz0gft58lm4jeewqTz
C6P0A/e5szDaA8j1+C91wIm1FyeTMg7KGs6xQBsjApKxewlT8zVUg2WPVq/2b3pe3Sd2uJ6TCuH9
+2CMe69J/UZ7UOaIuIW3NqEjZTHgbnPa4FFxlp5Hy23vKIdCUU88NWYsSWMyHNIlqjreqpZ2EQhh
upe95mL0Zwc7PxsVzBenWp+JNYKcraHi4ElTqm2sc3dvui+jFQNM4Rvbsz2u9KWR6ss0EXdthLCU
r5tY7GNs/BHrLTHTAwamasRVXn5rAtzznBCVmtKjgn0sI0GjYjp3Ot/IlW2Un0It+0LAeONo3V6b
uhNJqJ3Xl3tHIUBSmVtkCAZF0zeH3FfiF0bIhS3jIwB5DCaaxIP9gqXNoVrBc4o99VasobuFYr4G
+WuQHdIkguCO+t8+Wcl90z153VfFeK0t4nxWsyoHiztMoVLnlvg6cRaQrpvMvDiuhU1vXNu6srFV
2jqidKM1lNWyXRqTtdYVh5CvvcXnX3cq4tTq0gr6XdsfRiY0jVW/GKBDPWISfNKoHWZPvcK+wAnU
XE2ICnqVbNWh/GrkrzNpx0C7idTn0aS9ia3ZPLRbVXzqyn7rpARZ7GRZQ34pimopHQY9qJDMSne2
0p8Tu3zBb8iOTWzNtvGzeaM5b3gIYttddPmdIFAUeN7drGK6Id4SdfcxTcE9yYgCQ0ovw/iD62u4
hzuiWlq+rlv9aLcPhsGH0q6fOMxjHzCXfcM2L/msmbuaWEShjItyvBVhfeSEv4yGwC/T5L4LJNdI
qR7GmggF1EgqE7dJhX1FJR2Ux6uwm3emky2mCd5peYIntFGAAoFNBJXU7A3i22R3k6e+0WjJoBtE
6arbdEg3wZystLkF3NYs1OQh42pXglZsSm7b8crOtwX6psbFMlCkF6lhjTUsy0xblxFDrVOvYuIk
dGuwe9VuJCNyMD8L/koLAaBLWkLZREPcU6DzEsd15Hsm1OcIZ7QR+1qdALfE3RUPj3YQH6oCOm0Q
WSal18V3tQBsk/HMJl5zksj1Q57cQGVu7GHVNB49TzMFGxcHo7rz0BYpsO571a4IHGnEtpSTM6oA
s+Dz4mt0QjpNxvgOAhz4WgBIrOIc8k0NgMogvi2sp6QBPE5aq9FflbJnyp9WeYbvPcJUQWQYmQZJ
jShW5tIiGS/NAGb5hB0ts62tV0W7SBTbUMVN3vbLiTdG1QoIF+25UpyXZjQWI7QnUuyvWlq/1U0I
bNvjMq8haldzcSPUfc53n2bGheTjzMO9k6eHkDxQbbwQLz4UCFRNdma7u3NEQSUZkWHAN6NGpBrK
E6CX6s5hFeia47rHTaeO8Y1tiJ07eI+cIDCGPI1WtpwJGZqEwhpS3TZhHfOus5RdzPkkiD6V/DlD
gB5A/eaDlPuzIS4pn+2UdWssgpUmkmNQ7oceHabwjpnO5M/0b5f3auH5NISb7ifODChN5drgTBVp
d67kBfaXAr2oUsJV5HqfUkDIGI0qrPJ1egk1yxc5LzRq0dTUiwrgW9TbW5VBUSQPdELQhtt8bieq
feFtVUT5s/CUNXsPy2otWRR2fXDN/tUaW8jhLd86DC60qOknszOOwzAASLtRQC8VXXFXrto3tzku
kYLXtVYsB7xJc3AY4R+FvYmXl69gQJSnn8WyFbzdXmCc49aatjotvdV4cMP5qZ4TMtKuvq3rcd00
LY0zT13OznuAOpdW+JA2DgMMLgZoV8HKiYKQ+EB+MGgRriznktWlQrcTRfcRYQ4NBJP6LCbCDTkB
wt7gPtoulaY9OdlBjgJG+D2W81sbxqRaZ5mBWhkGfCtZwlPrC0twEC+TzeClxwn3slbgEkifzCLd
xPpLEH+fJkzPJYyEfqZLGAgHhwO5zsEdWSjHqtNjLs5Pdm0slY54amltZlHuQszINnm9TldxDeww
iFvIgmlfbITzNeAGjN2QQfRF6b9k3qZLebv6xzm8H1CvmyHfiunsQTHzggDvRXIzx1/nmqZh2G3o
2LtJOYz1zKAXMDE8EjgmDF/fALNY6bO7nkLjVh9IxcbU/niQHaBBRtzPRtxyIhKbBGOXpjeLif12
39qnGrm6Tjo62gmXut+t3oVIwl1YV/y0vnM7Bw9iuVadGN/VY1o8FHzXcvi7asNC6tlw5g1rsBur
5jofWd3KoohA51/kSUark7pTUuWW7g/A/9pSE+qG09XznKfrxuv3rZXhtNgnwxt8tRHgzJBlUMpG
4P1+XztcYZ4t8qjBKBBRo6M6b5wwOLXq98iIsFco/dY2n3Bx9iRhihxqDlHWqSp8jwi/Y7EI64tV
TQ9qJAwIeFF7Eoa+mmbulnP8OBbcMURxVNvw4uA7cIzkVOYzZLoRlNm3SCV3p+BlpUPmZAjtvoNn
Y4yutBpw6dA+KTgbVmrmnYyASqmx3IpGO+ft9E1rotKv6u7RNL66xrDSg0+N6/lt12OhtRGccZF4
xVTBahxuuwgqQTkehiQ89Kn8VABxmQVDBJgWCqd4r+IcQ5lYRu5435njvnGZXzxiqm7qEtaz4pXI
5uNQQKnKG/LNfP+jpFjxhn2C37EK5Q5AnazXeIruvFTZYXF7M6z5QQfx1mraHqfjMg9u8vohcvVP
mV5pOBiHVUr+t53TbSSyR3UKL0ObL93K2FaQSbwoWIXeHaSVFTtZkbSXxPysly9WkO91Pl5RfYCw
ekuzwTopMLGaTbROrPmrU1uHQDSriKVl2luPo8OgPhNl9pxzm0/b0uJtUDj0RsZLDWEGkwulh81J
6fGGGK29ZMpesifYga04EU04Nk1/VPOQlt55ISzGa5vpJIyUQ+xu6mxcpalxKeEo6TBF7alcRyI/
1h6jgZCVCOLQDtEhFHBDTBlQGO4az16O2EXUafzSReoRSf7oFVxN9HjbR9HBcNiyCsVX8NVoZrv1
IuQuht2F04mXNmiOkWlsrdS8WCyyUT0PXTevjACXkrBXVo+SJKq9oT5GhcW0AgGkie4IaFzcEOpl
xNU8LcS+sWVDMoOtYXJH1PATwdOojZ1jZECiNP4cl76OOJg7hXdekNwL0R5JPW2coL/R05k7snuZ
uet3CmTRDgc0uPtdZtbnAmt0hkXaGHUGHW6qhk36DRO1jpm6xFQ9I/rP0mVdYLfGDr5z+nAtxuSU
VcXnkdu5DbE6Sf8/deey27iVhOFXCbIXwDupRQJ007Jl2XEsXzo9vSFoW6Eo3iReTb7NYBZBP4df
bD5KaVtSS+RMFkafrS1IrFPnFOtU/f9fUyt5Hlc0bxK+vGpvXaUxCswAFcn0lCvBWbacypWGHlN1
CfDtRKrmJyVw8BWwcAQI6Y20SHEO0gjZEAA02WmI9o3XMLg9cS6UpWU/U3UbADlnwsQ0qNVp5dTT
OZD05cIZcyM+VZIY0Lq1+Fwti3YuyWAclc+TMq/HEvD2QF6hAgJEB9h7mbtNgLyPVaHzit6rM5RH
obT6wphBjuIK8R/o2QUKsc1iCIFcI1qAtFmiIdsEV0bz7FbEdFNRT00KSjlXlmeUZ2U4rpBybA/Q
QRvnS/aCkZ2hDXpiVtkVg8Xgmg+pMJR6/YcUoAOYZ6YdIXibBsXvfmFdKgjhqsb8t7SqL1JZH5kJ
8pJMkbl1jOGdVC4+a8XgZMBQsSpJ74eheQXuHeypd7bi72EAnD0PEEoK2V4BdGEUHeWYSSgyt8yC
uhsXtyavJ03RXMXo/Vl6bgOlOleYltjU1sXKkC/bzEZGplGbL8bUfSaoF03Q3v0zfeZJeDHYFTPr
qsSYLGTnUqlg1SATZsQa8jXAfSree6Uy5oLUEHLpRi0GIznMpkqLgmVhjftB/TkH2dDoJFatrF8C
aAlVG8qhskJWB9jLQbUrNkcOIxhX5m9OoE41SPdD/NGE6TgvShLLT6pDYWaQ/J6BJ2q4I0fql1Af
jCoI/TAGAsKoYoAs1M8b9cbSnzRo/dTXB75xltQyQgQoRqLMosvTdq3qYjlWkByWWsJ3gewObdCc
K4YhZSiKofW0ZCJX+oc6uPcimR6vc2+smnuv0D/Fzb96igZ75cR12WKrZKDulfl8x6jVJQARZDau
nJU8KtCpBEOGUA6qxhnLnFqTSlfwT3DVkOg7nnfmA2ur0eYtJcpm87ynwCnv1QG/e6S9DrrGZdGq
FOpJi2sKEHZzAmnWRo70Eo/YBJ6Rc1X0FJV6CifqXk0JQt9yCAsFnj+YMamGsUD/Vs+ck7TgVr4g
17npXvdDNTOIgsO298Sc0xYNvF0tqp2qGCxW3LkyNL4k1HMz75Yxo2RxA1Rk4x7zDq2oAchBMwA/
oDi4Z56vOeZgSV/WDqS7zLijx7SQeqpPh38CKiIAYhO5w73iraWqiPozW9TWUjdyxsvVRVT11FHl
Q3uVurdJoxAOJVCP3UUz5LQxy4QeVhXqDIv7lHIlUYIL1FwZXOkmhPm4RsuB2gMDruxVgUgZggNK
eVYAKm3ynqOz3hRbpeT1PjU0VdYYJqFj8d6q0qhPAnoBkq1rN4tA5a4FxYia1cqbLbh8Q4zhZoIm
NRNChwirJer82myoouh/PkscKD2x05V0laC5wZWeVC04aSSPIbOPCdIZkfzoRV/MGHXUxqJPtfgY
Dk+rsP5YaPeWrpIr6z0VzIMe3DJH213d4WqehplPG3KIrItTWuitKQDXvH+yF9mKgG50Rpzvr1oM
pqcpPMq3zuBWWXyCh+1Hn7sP17qI/51nDElVFF3SmF6+75lBEg3KOb9RTBbXNW/gO/mcMHtqXUdj
fxTYTH6157fpKLpEYhspneFMuUAOZ9NyFUiZ6u9HbfGb1PWBb06LWVrfzLIizLNXlBODneN8/X9/
lv1fn+j4ir/xoudPv/ysMLaBcPDKmtw8yg6gdM13aOfNvGJJ7+olQFP3KfLjE4bQpP5jvvUV12/P
XG/9kqqsP/PNQ28f2jWs47E3a9Pxge1fQ/WBENVl14fo5SuP7q5ZHMWrvsXGuEdQtH7M2m99xzHD
hlAu39W2zUpuGrsHHAZsD9jSNwjGN3uKOG+3l+cn8f9g0+vyvZe/XhfxqFm7Bi1DN55tvPNOj2h0
0oQO+KGbKLTxS5g8uiGHv98lbyf1Pe1l1pepyFxEVAlduq2nPGDvuQepOn/5966jfngLjyHrD1h4
BFsviCstEkzG9KwJ4uS8XbFxvXUnSfbyleiY/WS70TLJxPKrTvquoucBxknv27m2+/KXu3RLVzAT
W+FHCe4i6OkWmdbl0Y0L23fdJEmfXv6z9zL/0U/pvthUl6l9ClZiHFfgGpJBhqxZiHb1HNdrf4Vu
5Uys3Xt07OGBwHt88KEgzjwmF3vA1uttwVhRzENKDbgbs+h21eUOmHdWtFkCyivsWNFyBcOitEFq
rEA+a5FkXVEInscsFuyFYiCQhaYxMEkg1T3XQtuNXcFSAlORNO4ZVssnakHWXe67S2fRLHp4+SpW
UN2fhdJl4pG5KmKEHHCvGmoHejvHpYUhdhl650JJyIVz5TEJvQNBdU9ETwwXWtKQqTYqsbSdxNPt
wg9LCkaPjC8V6zhaGsVUXhcwoIGWd5t46XrwQ+aCWYhQ69CiLmy0svU9Fk7cR7z4ppUixDY9zpo9
cA4P8WbFsJIij8r7kcPIjIGe1GZdHbidPbhZ7ot2k1SgEVMZABRv0OPrMXTiRg+tloJQQQcLEYqg
vYLwqtYXdG5mT7P45S+8+N1UaEH27d7I6q48oGMEtiDGmqqh0CimOW205PYuY+lWuP5DIdgV5Dv1
zS4T13HouKKnGD4FYgBflfcnobe/Tpm6XkHHMN/i2Iph5lEK8YG36P0uiVgQA1UIdwjfE3s1rSeb
PQ/n7sMsFCjVQ+2BwT/IZ+kozFqtTH939Ll0y7RNZgWqEAB5aK+USFOpiPWq/U2DtGjESg7WFqqw
HaHxK7w3+8rKt35YYqFwTlQ17l0EVYUBXT0ZHpCKsGjEye9aF3IWeVUYJOstfqb7HH5IZ75o/tMR
EmN2CMAUypA9Wc5Oo/Knj26KvSLl62t/glBjnBo1SURBe+Lqh9RdCnWDXhsI6JB58jqVZaXv1fiR
snL8Nm3mx3/3twYatD7gG8GzBi3aE3EYvPs+NZ4+mAggs/Yjj+HMTX/9LwAAAP//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400"/>
          </a:pPr>
          <a:endParaRPr lang="pt-BR" sz="14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strDim type="colorStr">
        <cx:f>_xlchart.v5.7</cx:f>
      </cx:str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pt-BR"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Dados dos anos de 2021-2022 referentes a demanda e produção, relacionados a importação e exportação na cadeia produtiva: Veículos automóveis, tratores, ciclos e outros veículos terrestres, suas partes e acessórios</a:t>
            </a:r>
            <a:endParaRPr lang="pt-BR">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pt-BR" sz="1400" b="0"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D6360184-3405-4852-ACCE-E937D4717892}">
          <cx:tx>
            <cx:txData>
              <cx:f>_xlchart.v5.6</cx:f>
              <cx:v>  Importações US$ Milhões </cx:v>
            </cx:txData>
          </cx:tx>
          <cx:dataLabels>
            <cx:visibility seriesName="0" categoryName="1" value="1"/>
            <cx:separator>, </cx:separator>
          </cx:dataLabels>
          <cx:dataId val="0"/>
          <cx:layoutPr>
            <cx:geography projectionType="mercator" viewedRegionType="dataOnly" cultureLanguage="pt-BR" cultureRegion="BR" attribution="Da plataforma Bing">
              <cx:geoCache provider="{E9337A44-BEBE-4D9F-B70C-5C5E7DAFC167}">
                <cx:binary>7Hvbctw4tuWvVPh56AJxR0f3iTggmVelrrYk+4UhSzJ4B0nw/jvnYZ7mK/rHZjNdVS27uqum57kd
DjuVyQRBAHvttdfa+uvz9Jfn4vWp/Wkqi8r95Xn627uk6+q//Pyze05eyyf3vkyfW+vs1+79sy1/
tl+/ps+vP7+0T2NamZ8x8unPz8lT271O7/7rrzCaebXhU/cUVV3azTf9azvfvrq+6NwffvovPvzp
9TzMh7l+/du7wj4/FTDou1/e3b/87R2n3PeZjxTx4YUSjKt3P/38drRfLr58KmGI4Onv//upfhqe
/nSM1yfX/e2dR9l7poiQiPmCCelj9u6n8fXXjyTFVCiBmPQRo+LdT5VtuwS+hvF7xaVSSnLMBZJK
vvvJ2f7bZ+Q9JgoTKYhCPuEC/7Zw17aYja1+W6pffv6p6strm1ad+9s7eMh3P9XfrvttAZRiiCOC
GZNIwjTq56db2J318v9lMxzH4zjiYBjGh27Mc+3yLNm7AVc711ap0WXC4wDTjRExCaouqbSp2QHN
ro4kq6pw7OF92yRKy24hOsdwuc+X/H7wek9nDLf3OE7q/VDtTTHK0HnS37osfrHSPOQyr0KJ+0kb
ZvI+IBjGcYzXgcyyKqQYkZAoZk6sqw60Xbyj9BNNu2IJXNJ2+5EYuD4b1QWtDMzMMRLkFU2PiBVy
C4vaPjJper1UFG/c1E3ac21zwVAZ9WhuHitMqiHq6Jxv0ExOPFd6tPEdX9pt0dJZzyOLvDG5KBIc
uowE45BsKLzve0a7qg3nedaFvE7FEuIl1b1YtIf4QVVeRNs8rLIyEH0cdIWNePJhFFmQFi+tSA6k
n4Om9YJOxYeENFqJWNex2FbEaNzF2ndzKKZxQ1ITEaciifKg85guXJ1pxO5Z7W2lcjpvvB1sbxJm
Q1wEwqS1Hn1RBTlbvKDnnheJ2Ku285QyjZY8TMY59FWrM88LY5LiyzYxh8HwYDL2lU32FU7t1TlI
fv4Wrt+dumdbz21qkl/i9bcf/+v0Kwz8df3aP95fY/4fP13Vr9Vd176+dqen+scrv/siHPJf7r/C
xXc//A473sbz/+uHfw4djAnMCGOcCM6VlNL/I+j47/apfv37//kOOP7ZCL8CB31PmJJIScGolHgd
/FfgoO8ZwUoJn/iECs74d8ABs4JvIsmQJAi9BQ78XggEoAIfUiow5/8WcMDl3wHHefIcAYISwWA2
DH0PHLIxqvfKdg7arPs6914fZhh9kqS+trxCO5SP40Zi9eJQWYWLBxGdD+Ok2zUGTenHV1muXqgB
OJEGUMTGOL5CzWJeaKpIwIi9qhqfniQvblE9TNoO8LaMi26PGlUHCwZ4GI2hAUL+NZ2KS9zkGze6
3Rg/WjbvZiQ0xMWji7ut8MttO+EQO7mLIRxtfKFsHrDqevbuymnYJpxrYVA0p6esqPRE74Zq0ON8
qvNP0nsc2EXX3MX19ewucbF18sPSWC1R5NXHqiiDqTt58iLJxsivvQ0ycOfl49hWGtVNONivhsxB
Mj9ljm/LCQY1WLf+rJfy6FUnl5MtqeVHMlWh+ZDX8tZ1SHdZEQn7EvuxCTKXhm2cXnipv4+77JpZ
G3DuhSS9MWUWjp2Maoau6OjtBv9xEPO2kqMuYxGUDp1SN4VE3JuJh1icpIqyxmlWjpdMPc5dEU4u
v59HFFQOwL4Z6SP14i3NBh33c9QgGG+M6sXt66k7dGkD0KdOWIltXpJHVdpd5pJrVTUfOvsyOazz
xAVoJLsUd1E7wT7kY5hnXtRPXTDG9dbkKKrm4ut6NpYB0H8sYElR0qgLsqK9aeP7VPZOy8zzo6ae
p1ybKZ2+oLaS23YWdUBjQPkKSzgPC6uDLIf0YS1kIS/z7jtODwyllf4PiH3jP1z68Bc4BQZIgfT/
r/nPhW1fq9+Tnx8H+AeGASqugEOk4hRA5x8Yxt5jtKIGBXpDfeR/j2Ecr18TPuDX7zAMqM/6mVxh
VzHyb2EYId9j2Mr+JMbYxwL+UZwBPXtLfly5GNwabwmsTJWeyaCiuVZXeQWA1HQcBRYYBxAiwBuU
AniJsq2jM6BBJlcaTRI+8OtuP5D4XhL4KfOTC4XYpY1L8kkW9lo2fR3NcnksLUbBypxMlsuo8f0H
Py0efCCHwTh696hHehyVC1HfdHuqgNagWLygEoBzrJ2MzlSIqoWE1oulHunKdFAD81F2RVqIAURW
bK0BJ33TXHpx6Y45l/JyYGLfleToODc6d3uJvDtazkOgmmtS81e7kjrqVLHNfdw+5rO/TLr3U6sb
0hbBuIwk9C1j2itJrWlbx63OSVlHaFwjb/32mAD7ypfq2rQwc9vAA7VJFRJWyWihELNusHVEVXzv
FiBmKEf7saXdt8lb4ZWax+oyhqOkhwXGI6MgwQoF89h95THBJ89bU0Vsr9tJvjgJGaFScM1YzCQU
fQEblhNgRhXqA0TttZfRYnu+83o9qenBKnJwMUyKEk6CNgVuBdORrrrOmlpuBwl4MrqmOmQrJ3UG
Fn7wC7QTfiO359tw3Bwkr8zp/Japuzni2GXBulEUe/dugKOwTvEMaecJnw8WWXfNyCl7bvJkCv8D
TGdgwlRRBkHJCQDTnxVm7ZPpgQh2/Zff4dPvxvkVnwCEmFRUYSjCJPNXIvUrx2LvxYoHQiqxXrBW
Tb8VZ+Q9BViiChBTALdQABpvijPBEfzBeCWEkvxbHIsJYHk/FGeYUiIo9RmiUqAfirMOIZLZtoQ8
N+CA5OLIWnqbuvypbstYKzsdPeoFbFZasCWayjFUCJ0gkoOqGoJcMk2HPuDlEPZxvxfjtMW+iOT8
TKZhk8jipef2Mk2rTW3KZ1rGp4otW57j22mUUZF+EP5tw71tmsX8aLuUhyrx660sqb8rl27ZJPPX
bGoCo8Y4MJXcUEN3C023cdkE0ktD1RfbGpPIlyzMl3t4GB3jJ8rdcU66DW7KMMFfsY/G0DXlPhmS
cBrzoM5x0Eqked8cKu7CRvnbNDd6SjeiZXs72W1TFCdH2hDL5bKrB7Qp+DLsaa3K0M6i2PZF7gVz
5W+Vz69R3X8QSgXLKLXIp6Dv/Z0dmaenHm3V7AJJW+3LudKxS48ZGT86NO+zyT90yS1naTAlZmsy
vqU9Dpps6+pX0t5ObI/bXGdTrdt6T32qS+ZFFflMZj/oluoilc3VIoewoveuHx7mot3VXaOpkrov
2U0rTl7iNmUloiqutPN5KN2sy7HSdV1rWUMJm4UJTM0sj8TcS241cUdcuJvExJCnWCD9btED83dk
TDX2YXkqGpHBHsjYbwdnTpPlB9rEenA8GCao7a3XwHrHB5rXB5ZkO1zQkAmjGSCX7iEBlEW9l3Mf
2NIdUL9com4+CFJua/dpjgmQN3ooZHHkvrfvOb7xZgn15oA+AT5ektg/zJDv9RKzK5uZoG+8jese
cGlBBuiD0kKiTPxNv3hhxcrHQYmoyaSu80Q3db4v4jog2fJFkPGrjL1T3zw2ctrVgmyGDOu4GFKd
WfvcLP0hh6IcMo8JRj+56ptpY6kMGjcfKBIbSMlXY0GgpMWHxJWRm+WOmydIg7s+FcDE0yuOJ40r
eeG3mTaIH33YyiUb9qKjoWeKBxj/2A/p3nfDMe/6u8yHKhmLCOZ+HfvLRjKxnRu1yYv0UyI/m45u
akgtdma3jZij2JpwqHNdIhopXBrt1XzDGhir7KM5Pq2P3s3jhY/zKFVTmKrm1Mvl3g6+7qZkS4ZF
F1O97wvrNObltVxMMHEX1F7+MKlynxF+cjLXqT8/9Uo8wIaGOBv3Nu6OoItoa8zntLyV2D52igWJ
j0JrPN3K6Rbh7NT0NCoo/2yLOtXxxKPctgc54shkfcgLcQ0MvNAMJYd0FuFSLYe87aOxH3YyeV5a
ctH5Nkib7gq+C5eY63l69OL5ucZr1ZWSGz9Jd1OxRIoNAcKt5jXbGz+/GgZsdSHsZYE8jWN+5wZy
hKO7zZtplw3dxdLUG6nsbrbe3iT9nYIjLjN3nwFKma6IyqXZ5HF5s/hqh2K6xfQrATFo8lkwFyDi
FE9VndwuggETQRvWs4gu6kPX4Fs+m7ulA+Uj7qLZ4WNv8QdcvMQsPc59ulmy4tC3+esyezeTc9vR
3jHchcIkYdGml0NFYSImj9TUhFMO2zT0z64roc7xTilfbkav3+Y4Cay1D7heEs2RDKgRGwlfUMJG
pq72Ff1EaLepe7KRYxPk1tMNktsu88OEk0Evi2tDYuizZOP9PN3FBdrKZfzgnN3ENtlUULUmnR/G
9zRFunGjrltSBsPY6QLXsKDqGuc0mviyTZr8MvVT7eYqaqS4MBA9xNZ3TXzTEz/IknZTsnY/NvGu
VENQNlD9VeWnpUTR6KdB14tSt/OgRU2DqSKXBaDsWE4XsJzhkLVQfyVXDS0C0BtCL5uPcF24pGWn
R3yNZL1Rqnbatun1WCnNGHxoEy0bFpBeBBmlTnteFnZjvUEyvlbTsO/JszHtsxt5ZNkCtTyoYh1o
B93z2NFb63VRPwB/9T+4ZjklcRP5lbdLazgv+Sukyis29+FYk8uZNK8VefWGaluMS6knx+8rMTyT
OD2UhbehbLypvSoPSjxuBah1mKuI+M0nYvNdn/vbyQ5bXiy7ePAKjWinmZ/uxdDB/ImIsrK9zmHF
MpTtvIEesamjLrOnwsuDFnubyTRNMCbwddJp7jdH1aa6qL4UfvlcLmPgT3Izqu56lie+2BAQebLd
tqy7CEEq05lx90vjaj0nGNIC7fe+6fdtfeuE086O+8zGL6nFkNo87ZfprmlvmvEaTyoQ1RiZ2N+b
/usgZ12nZUTgFBRkCr0UgdSYPjhsQpmKC2a6PvCcDUvSfaSTPOYEbmaf56622qPyAqXZruQ3NZav
cQziJW6iJCF72tmtMcuDF9M9lTfl6LaFU/tuTHf+8kTi9ibt501f8aCPxy3DxTUapws5th9GWwUL
AordVJft5C7tPIXx7IWu+PCmJv0nmvYPwhQUdSCrE6wIw6CdgRj2fVFHc39irWxwoCzkJux2aiw1
iV1kPftNFPhO2Hwrn2PQ094SNKCNRFKFCEUKKmiBfxDBXMptXcRwr8U1QE7KTZcnx0UuW4chEEDi
iXOsM/+BVRZKtCPlbFMhGhA0Blm1JwW+FSA/i5luez8PUuyDZGW0VUNU118GV5wm9gmOV+p5QRs3
wR8v1FrdvpH+z5NnUPyChgev0bk6fiP9yzIH5rtO3kxf1PKpbp9cdvOf4uQd6AQCUxCjOBagowrK
/lA1uUuL4TWFxfud+PvjGL8WJvS9oKvKQcExQr4PFs9vhQl9rwCNFOg1oMMLQUBT+a0wwWA2rcIJ
wgSKhrdlCX4vFcgt/5/Sr/9DWXKWfr/VTWAagbgDk3grm4zKWzxp0BKcTSA322sBSocZMFTi/rA5
F9pQXksz5Y0+O0YjqNYh7UAXnodXo2geuaID6cIHUcXk3r2xQNqtD5qK9UC6oxZeSdaBg9PW14ZA
nU9pjXZUNTICEVFGOQYBAITPAkwQED1+Uzh6Cs5RAXqDHdhBLgv4QrgF8QSqk293y8GS/HjWWJBZ
xRzInGNvhvBcqNMZbo485Qclrz6eb4mGYQNcCGTK1Wk6a9M5QZBVxrPkU1+vIk/utyARdN6yA3IF
fhaHWeSzA0WmEC9Ggt4DEjfMfARz6yyXnH2qs2ZyVsDPAkG7wHzsFN8D2S2CmsM4g+n2FaaHkSXd
bdGyzxTpXIHm4g052pkZhNPzNQMISEvlRqA/cFMRr8+PQJBp+aoPzS1UDuW18ItqXyi/CxI8RoSB
nFJlIHsV6XgzCcjFUILIS1Fi+nFh3bgxhByKVbSaQL06yzfrLls4l58GSQ9CyReax/f/AYxfAQMk
UMhGHGMQFt4g9WpgfWczg+1d9Ms/QYvvB/gHWoCGt+oRPqcASRD3v6oY9L1kFKKeUYxB01qz1xuw
oAgwBI6iRMIHwfWNioHfQw4FkIG50hVM6L+lsqp/AhcU/nCAO6y4OjtJb/KMA/UyaUY8B2NJ5UnS
ftycIyGl2RYXceQcWMlnRQ9ICAhoYCGNRVZp0cGJdova56p5RKN6ycH9BiupurY+wInhEP3AoMHr
Tb0XH8IixGOmx+oBGx72dPmc8CxoErCkR7lpl+fYxUGu5sDO6aYmRLfudjR3ftsGqnudwcYBMzwk
/ifmP8XM28yjCksPQnKm0ZIwzZO72pGAV8DZs5OjjW4aGyjqhW2JdMrzW1yS0zI0QQzV6pIcfUq0
aMVmboaDnIleTKtHRzfczFoW5S6xNpzA29YmKaMmX3RftNsOgnWSZVj33Qnc66CcAAv6LCqqOaj6
bBejcj/4QL9REiYGR40BZh2POqZM+5aeln6I5qnTrSk3nJptadFmWMA3yuQRzcM2XsCOEaAd4M+J
X+imTME/wTuXTxH1Ej2Wl+3YHBhLtul4y2gLuo3U00z3HKyioZou456dXKb2LVLbbpzCDkxlS2Nt
uunQdebgCX9r7PRh4ewLK72gmsR+AcjKvOVhQvVF2Wfron0gyoB9RqDIdPvMVRel9KH8SbYAV7Bq
xWXZPKXAp+Jhw70y6jCoHAgH1PlBmvqnpskimkstU7sxyn0dVBGmlAecdMfCswtUX/xO8E8uKQ9x
U18RKHXSRAQLSY8DFFoUM53VcMgK1JhIEBLFpDnZZbhOyNxuPAnq8TiBTkxmKyMBXhVYdEBececd
RQ9on4m6jpZV/14PJBQ84wbyNt7zWlEt1pwUp2m2JVPZBueBvhmWFaTAbM0W/4HNb7DJEBhBnGME
pB4Btv1rd+q/29f0n5CsHwd4A5vUh3E5YDK4SSs4vsFNH+gSACM02WBQgb/DTaDMPkfQywNFBgDr
d7gpCRhWCITftaMHNOtfWw9+KVv+sDVn7QB6y8/PLBPQEmYCWjQ0+qyFzhvcpNZBlh/MEshkBbkO
yIxYsm6/ciK3sOzJ5MAnKLL5hkq1M6oKQPaJv5EUnpivDWDH2csC2a7Y0vUkmwGYlVHe/VhM8mQ6
i3ZyUOnRrm6qHXC5sV23G+u+OsghfjHjeuiB6dCYJg+5P26sAQw/WzBA+/JV/msy83GGMl4unxAx
t8jWp8zyCPSBw5j4u76Y97BoB5YmxzbLd6jxIHjoLSVmO4/QE9Pcdnj6LDLvC6svh6a7SbMLkddR
1ru73pIglkVEPO+2GOxL36rQlN4DrhjA5NBErCvDEXTuzg3XMoUa1rpux52/5SK/mTt2lMbsjVe3
oaBL5JUqXH0ssKsTXbb+kUDCqJd6CtcIRxanR8N8YKLlREK0xrVKIeNA6pGDfUSZ3Ms1J52J2wIm
Exo9cNNa4FxyBDusTME/HNPtsPI8l4MtNya9PK20ab16NQlRXSKoRtcWh2EllGfnygFZpnGCdgWw
TtcyH1AHiOjZ5zOl6EMHjT6QPWqQ6dJun60UNltpIFlpLe0L4LaiVhcr8RYr+T1bkQ4cvx6cvzMY
jQ4e68wOswzcraqE8ZeY33TZsl+ffUw59DWsRqeXweTXt0DLBAuuqqvDaqufn/I/oPXNuQIXhYAY
AL4VoMQfcr27v/+P/enu9Qv0C6bw8jvStyoZP470K3qx90RxnwvBGBTwqxH+G3qx92C1AyUE04hh
qBDflojkPfA9aADi0PUIHGkF1DfeFThMigPhY0wxgf4tb53+oIz8OPczKXwDXs2kOLS5gHVVaqHn
gGkL//f6iAIUgNUeWP1l0tdGf1b6AzAg7evXJmxCFw7RFNX64fX14qnWdVAFlxdPd8DEdBwkMMCb
DPEL6L4VcOB530LsL1oR9BkAC2Yg3gGav4XYcQC9i88JDUS8ycEqQzHRlfnW//avVaJ1lDdCy/ku
0M4iMNB06Go4A/2btZDMDCDvQciLO5AC5Ta/JVe80GpT7KvrYjVeNHDMMcQ63cQR2g337WVycLs/
flZ/Lct/Nw1yLhMwUtAv8P3D8pw30+RNJMCqu62q/tjL7AAycZAnz9ybdDdXue4Z0XPs9DTeyNoD
WnozA9D88UzIDxXBqjyt3q6ExeBIgFX6w0wqLGxJ4HA8Wl3qqy9d+Jjq/ZerQV9ebvfR4fCgo+Ay
utvdHb4JUv9yL37Y8POdoRwiEBaQ8s+M4u2GS2f9qe9rQF/vqc0+FNUDUuEfP52/ruObdYZ7UASb
DNyAybU0++HpzJzwZBAAnuV05aHyXsTgHl4P2cXIL1r5KO18Ucb8T9b0vHs/3BVkT8Sh4gNFD3jL
92sKPQtiLryKgg1Sgs/gB7ZfNHQ46DGd97whJ1YOuqZiZ2K5AzViM8d+4LgER4XtMlTdDQXfGnTT
5jaqeKvrrP6ThVm50Y8LA8siJLQtKsahkef7KXLKaFW0axufcoe12OpBwGid2cmy1ok/b5kMcZIe
Rp7oInthzU5Ap0nNIGmTp6ybAydNUMZ7MBvh8lMyDnrimz/ZvR9Y17p7VACogtvO10O69gy9CVav
wzU0vwHtmWaxTaWL8tod67bZjOLgN+wyy6E7sTqQxo+Kht0ZxEK/k+EkofsQShsvRvuZ/QmCrJj9
+5XjkkInL4GSnf4QuuVSxtWSwcpl+/x2CIvAbGCzLpMP9pJcNNsrFUDXcOAFXE8HFqGNH12MYbqP
Nd9FfqC2YCLrBfCzCPoohZB72r18NH+yvXzNHr+bJQiQyBcwRWhaWJf2zdLFjS8cSQc4+EuzWwg9
dbkJobfn1Io5EIMKlbrP+0xDAzG0iV/VbHpSPRTyVbEpUBX0qb/2Mj6Iufvqxlm3YIXjXugMQnRC
I7RLZmFdMmhUfHCm3QIVfmWZh/cknrdLmh5bhj7VE/i6ZtnmNAti7hVB1lcaDN8d5QC9Tk37dIZO
BzBkk9e5nHSZ8SAlJojhNWLJiSurVRoHg7hPRLKxEniimfSEj8bFpwmaM5spj7Ji7bdOHkoY06bg
oJZ3NDsJ+QHs8X4qo7RMAurP0IUt2JUDszAjHTS0H8c5DzxcaHBpN3T5ZIbPE8j/PfR9GpACsvai
6LnOU2jPxKBINs+Qu3XOR03abOP73b4Zzcds4jfzUka48jfVPPbgsY1b2sqbBp40oyR0IwILp849
DdbEgwd+aYvKsKVLSND93KE7KqY9XqChBLe7ORt3zTzvijnVqAM7rPrEySa3T/WYBKU0YblcFdDr
3oEZN1SfWf9qOQrBNk1MDbJAupkI2KLouizzXTfwrT8vQVO0myT90OHT7Bpoq02iGQyNPAbrK79r
chfVvAzyLv6My15F7TJ/yMZ5azt56trseVbFpjTVpQ8IQKFNRc3P/cwjrxq38dDt07oPY3rL1ccM
aH/W91Bdy0BC24tvh9AbQRJYviLe7hJ/OBZdGuuGJ0+dxbfZyI6zP+l63o3kGM8mgt7S0Gv7SzDP
L6HVJpjAolJgVYEqfVH41fUAFtYAVlZjJ+Dn7U2dfklEtkvzeF+rbKfK5mDQ+ECLapuCNzb7deSB
VwaG+2vFb3xw0EQiLlIL/Q+OfXHQWGwUP8Z9+zEG561YbB/Ill0g7gX1bB6yGkKUjSEFz64B7661
AHP91wQcPQnOXp3UUbEi4wCNd0Dyx6XfE8+85mTa16QJmjTXBPmRhCY0vnazkAz6SHKwE5FXDLoC
g3EGo1Hwr3ysQz+5nMCEnKjatBNIRql4KKsvk0xhq/tdWj3M44cJTEwfF01QDfGmBHuzB5uTgB9l
Rnoc6nQnsyEYqvoaIR7J1R/lYJT6YJh6q3MqwEKdwUotxbKlYK2K0n4qiYxIyg4VWK+FyHLQ9fub
ajVlwZwVRfc8g1nLHDh2mS23S/W6gJlre/+Sg7nbg8kLTeNNbjcTV7vOayM0TafCfc1jX7OxgU7h
3kUybaF2Qhu0iMj63TMuXyTYy0iam9qHaJDr72VIB862DAQY0h5NNGSCcAKjugbDOl6dax8sbJrc
VD00xkiwtk0+HyfpQxwVgQXrewQLfFzicAJLvARrfAaLfMhZ4MAy71fvfAITvcqXqKWP1eqtx7BW
E5jtcdPsczDf8QRdTvGNFPGDMjEU9DbKwK5PYfO7ad4SsPEJ2PklhwaK0ougdaiEXxKZt7hj4Gjf
KmGiYTCHdDRgNfgO+hH8CIgN/EYLh/rdPFct1knb7GY1c+i4KK8GwXfTpG5iBF340Mc9QbWLoMfT
JsNFztODZfYinZAmgHl2WntVs+up/VpTshcJPDioredyOIs9ednHKn0cEkEuSQY94MJrie695oKC
q7hJQMyFYd3nlCQ9tKx4+6QSWrUG2kCGYKHbgbKIVyLE3P+/5F3JduM4tvwi9iE4c0twkGRLli2P
ueGxnZWcwHnm17+Aq6tLotniyerlW9bJrLwCeHFxh4jATgrF24RldNQb1Liio0Y1jRBYxtqK92ph
+7jqip9JA7BMk1uFdKfh/strtH8fky539FSwOvJD654FJrmAglu5ZgB3X6EKDiIAJwS3Fe6TVHLb
cDiECPVyXdBQAGImsFhwlGUEPvk18M29r44PfYXJtJJUAJdKGI6ryqYC7K3CxW4AZd/KpSNVzGrC
G1Ud7Da5r01toyjxqasFSyuDjR/vSYySp68cM+xSi8SxpU6GHRTGVsi9XIBXRYmX1r6t5gUdpBLd
3F/BZNImBQgjJI6gfCKyvUixf0eIsJn85KYXysdUBIpf0Z/LtrL87keY1nasNTSAV7TDu5Ek1ID7
9x0QaYD5qSUBbWAYnU4G6KcN7UbNqCYgLsuq1QkHWX4g2uiYaJRihkM7djAm0cY8+kUMuo8oFPYT
Zm4T+TG0riyfFJRFuVZbRVpt9SJzWf80AtsVpuK7OqL3jc+nqJuATDTC+DoogH9QzU3cR1tJqGk+
6E5aAwU4EVvQFWCHRADJ7nppp5pSb3VdsSnUe7N7i0riJeNOzeo7ybzJgpwO6UkQbbOatrXWgKXx
Ofhytgt8/1YXMb+qK4TzVLNIJNGQAUHS63aXfhpD5dZV4xi+6QURlmnGOPHddlRa2nbpbdadxvqU
1Bs/2aeatmHo3wtFPoFokWP+l8n2UJhbsNd2hop7uW884InAqEKvKzyk0Z3Ya5YYBy9dE7/0w2SF
hXQbVrKnq5U7KmB8GT/zGmMHFrulGv1Uk9FTsnIb6dqum+5lhrRMLO0GqDXWZjekcf2u+CkY5p8l
wf9z3hWvplVZR5YJ0AVmzwqKy//eFN6y8P3jD/b+rbEy/yf+bqyIog5Ur6hgVgX21XlfRUG7mBfO
YDRg1ga7/5mmyf8Cg4D3fk1ZRhvhYpomczKnqJmoJzAsR+/ld7rCsxT7z1aC8cU4w2jOkPAjzlPs
phcHUubANorxjoymHauJy4a1TsEChAbtawWYFqTxhqbOrBBxzLIpDyT0k/eC9IF5Gu60CKDNzCHV
Q5XeGojjTXFSxuo2CxwlflBUNGh83FB+tFLYzsvpr++topcGiA26UqDaXS45GlqhaYNQohIwmJMC
qJgJSI0XhKdYrZ3MvAHm32Hx4cxNjn8WzuedIUC1L4qZf5vViKISWTRFbVbMCGI4mdWIHsXoCa+F
69/3B+SXRwQNR9x9DJvEkW+A4NqVO9mNvdaRnPGovYqvyEYnjzwD+kU/kSva0468t83Kpiy4garK
fKYLiA6GEbN6UG6Q3wFXIKMiPhjsxa9d3/g3seC/tkr4vp41FP7cAJ0oEqYj8Ft1tu/AEmpyLSBL
qUfV6ZrclssG8OTYSaIPs9yK4sP1HV9akyaZhoL5CSBV4mzcMTLRwD0rSDSqYyvVP3TNVUTnd20o
WI9OOBdbMtQ54QdY6brSUthIet0KFcOKGzfrHq8b0XiL4HLnLq3MXCdGow1dJnCq27i+yUtlEw+h
nTbNc84xpFn6GmuRp6l3DQmsagCq3xfe5CCxGGttcQyAIkb6GN/pAwrQTva0zN+X0SFnz1XrY0aa
P7WpZKvGz7FJaRFo94M0AdzXvGjRIciZlSaiBYinZQytI0/NL7k/+savWms9fUhsPerRmCqcClTn
Fgg5YdAwtM69WlBLq2gDJ+mym7jDUDwK7K7FjwxpF0XIt/4IWe7JbQP+MHMCFCpNKtFMFY6BYlIi
+yv9hO/+h10ERczQRDTrMAC7PPd9xeKwNXEAIxaCFn2sceEDFR60h1b+KYU31z/amrVZb8oH37ow
JngGLh7bmGIaGqfsI5AIRT/PUv2fv28OawILjo8Tvwhw53G8lcHkGnG4KRuQazZbfCCh2ah6Sit9
m5ab69aUS4dETwt8FAlIRQNTVFxGs3gO3kLDGfkIF8gPixIdGPlpxQL/Gmc+zxuruo55qIx4CU0F
bRaR1KBuFbFAlI6y7FSijJRiBmqo6gG04AzYwiHT3bLrLKY+JNGrKd8N7AdrQ4vIlQXou5fjTMRj
dCMkewTjZxa2DkoaK4qfU7LthgcdiKQWjQ3U3MKPoTmZjB37SrXjEMhzYCE6eAcS4nFQ7SaKTq1W
PvoSiAbAacjJH35RP/rmBCy9ievqURDFlYg8v6b4BhhE19HdFFWd42cu3ZXpapS0IBvSajjEuJEq
ADna8diG6HUB4V8MD1BYcAx97X78GkfPt/7csjzbeikuE0Py8XU7gPjzVrH9Kv+ZVkEEEAjzSmKg
9h8PkQyWjZ7ZTTYeilK4U5nwwsI3JkFwoGTJRgkjpLqHDhQaTe9o0OM/C+Zm8mg1rOesIycanoSs
cHx0a+W6ARbjTUibG0ynHE0cqFkLW/yRrYSJpY8/SSVaKCktUr20+uvUgMAhoxqNj0IlPsmJfNKH
yskS3SJZ5oFFZGmgGk7qMzwjYfjLKYDKZW+3Keri6YW1v4KhoH4mOQa+sFzIDvg/e4UArR4NDxp4
iblykFP9SZ00QM21WxHZCOqLfRVzNlRG07SyzDH0fGncV9Xk9X3+YIz4RkruNmBZJCy1QnUfNtt0
fInNDBmPBOZT8mgEtVUmOlqEt5nxI87CjdmewC9yzcG3UqJTJcxtE65nkslOhII2kuSWTKHEbChB
TZT0IIKgDmyBZ2RgSMlVAy6H9Eb8U9TmD6T8zEJiVWbvBdJAxVCzodbglNIfGZg5aKpB38Jwh6g7
6s1LrGPhmfQcFvoR9/PNVPte0e59DvsrX9PgNROzY4M6Q3jqQ81CM94q0FGve3Ygdf6qiqUFkD7+
idiCz7itiQo6YrtyTKwska1+KuxAFW9Fkx3N9KMFySJKcluNoztfuC0A0dFi2Q5935F5P7EvrGgA
Aj020a9JAYhK+q0QyegV9M7UaQ894PChcmeGuTUCSSWOj4mu3Y5qTFtVwJQ9cOIaSVWjP4bqNozY
rdAdwj7ZdbyLxkp76tpDg+kYy0d7qAZwycLbFj2BUP8IAQ7SzB0kQEI9soHF2KClc6+RU64btMhS
ILya7VgEL0X6YKqfnGPfHFmPNtEA/FjXQYGk2wK8bU1G7RaD+qyLFRxdcwqfYKRu7IapBJKIJ1Yg
CpRAQbQ1DVrTK/uaZqQDPEC1oxSdUyWy9TQ5+Y36kAW9FWQiLf13iWCLyWSAAPUklSiA+10rie4g
6raZg5sX+sBk1rYyFG5QClZUKNha4ZEBkMCUzsYUkWbKPkkAcxh8u+nwvcxnDY2oEdmRnpHNOPSg
GfVoBZZWKr+kOXpUGVy+lA9g/tsIkkEe0BrkE4wlNi3RqDBMN42m2mpWbvoOBKAhthSM/AjAFoqp
34sTDiQyBJE9iwG5Eatj0cD5lNExMDoCfh90A2LJY2kFwOMlaGwgVqcanHQUx2PeOqrabdD0c1rt
o+gZ6ATtjuQD+qFJatVh+EeQyEcd4yVz9O0ChKWg6K0qL24m3rGJHyUZgaNT35NQclQFXLoaUyJ/
uivayk5hWcj0jUoqF9orYNo0mChEm0QNGchlot3E0kPdokebdu8gHXljRQ6yCTIDpDA2RrNPYt4G
Q2NHRE+lazwMJWmDdlI5Ub+TRYt09cHslI/Yn0QrZiYa1NnL1OrPUoQfKle3WlBTQUtcCfozKiZP
Rj/eFmpvAXnhxGgPxFC80XIDvsI8ocexUqQd2OUPBLQ5AlxNFpYPivSz81WcZYJ+hLRr0LVJqvox
NxUqJIChJaBM4HCYue8IaICU43NRVHTE9ab57/wE+Q3IfaCo9XDWUI22aoRmWGzYnRjjzMLZCt0F
MRxOjcyQnEwz9wA73j2n6JoTJKQju5sidOrCzsv9botG96MgqJRTA6vwZzMdEcyP5ogsBB28MS9p
CKCMlBAqAHkZYCiBXp5RPBaZ7BVCsZmkzi2rCH8LeGjlh49JByOqlRS/gO2kWZ5aQhyA7ZhQzgis
g9tIefKVwQrBlWrV4c6EEI0OGqHeoD9dhi6ZnHKaaFWXMIb7fph+SrVOi2LaFgGKj1a3VFbtJSnc
l3LvkkCkVRE6gHkdy0wAb6y1B0n1urHaEHTDIWTkNaTGjOKY+49pOD6NOiQkFLAvACZyA0xhKjF+
KHPwL5nWPDeBYYXRCT1l8BAjMOUj6psf4aDbspzYWpzakSZhpZXhAtl45/faj66q9nkY0EI5CqOC
jb0re3DEKpEqqNCr6KavpAcFAEZRHDd1rG9iZLGp5jF/qxrvvg8S3FRbnZzZYnYDermQtVagPQ3k
RtDiXaTthyClYg+XKagE7rjc6bhgG7ueUgyWMGCqdM+IfG/qb/ICn0kbqDL0uyAzd6wI92jag0kS
Uan7qTQ4bFJAIyF76OUnLei8Kqtv4hhsUUTUCTfO2NMKvaraTBw/K58LVXebHsgpdAlbcztNnavq
qjelu16Q3bApnRIMJ7OHwtJx6E9Z+GJAjqUT0H3XYhed/5cusEMh3+Rj+6AE6X7ADf6Vdv7/aXG9
/wTSyo7qpoo+m/MmFQph3tz5752tL+TQ8R0M0IX/7a9ulvIvCJvJmilL4EiIHJH4F0xIlf9FRLCe
0av6qohF/NFf7Sxi/ks30M4yORwI/zPvjfwHJgTkETBNAJWj24UCxdR/p531rckCC0BIIKGXgULH
D7pMmlOS1oHUmjjGWWwnuQQWM/jlfmz5/efZ5hy/93O+hs9nBYqifZmSwXMCDMfEiP/SlCjUGIUJ
6GnFWwh1+cF+snGRGxYge67kVg+44gCZxjDFjuz4Tzf9r62Ub62Nme3ZMqO4ZIhLskhbiHeNwFWH
L6XOViqQpb0EZQjSKKhBDHC6Lhc49cMoZT72EojQfZ+KB/y9V7nrfyRVuVvZTF5SzDfz3NasNxQG
dVaCeifSqGrupZzt9R7jgb6OMFoKJ6gTpdF9XIGZ2vupC5Ti23X7i0tVUUxJkNXTuMzCRRfULwDa
j0qYZ4TYDYrNCcAQEZzJSF3b1Vnp/OU2gDSgJ4XTg6RAujSlq31rVGjugu0cvAwsfxs18rtNKXiH
iXOAnjOBBCGZb6aSa0EWwju65lVLP/r2NUpWACQLGwb0GY66QUwZlmbFqRwnkDPxYcJoeN9rsMbh
Pp5ir+iUFS9c2K8zS9i4y/3SoqiSGU47rXvFlnyM/NJ65TRxdaC59wGACmS2hk4DWvKzb9JCPkxt
A0aoiL5r9ggcnT28BE+f6TY/It2kyR2gJre/7XL41YAtKSJEF4Fbu1xXLUw56Xl/g/jx4BZjHtk1
wMfUGJLB7gDjXbH3XZgRwHeEbcRFRG8OTrw0qBcpYx33in4HTkZkDTYrrNqDxoCHQbwd7DQbebob
Bpb5R/MkH68vdyFiXVjnn/kMyjOGQ9boA05YidSWDJ8deZPDccVX1ozwPz8zMjBfJD3wJDRgNcqO
UD7VcvlmCuJK++s78nG2l7OPx/RBEIChIhTDT8gbWIXbbdCgvyM03AB0aZtbf8VHl47B+debBWOS
5gmI475Ihdb34nQEpdH4H3dvFjaqkJhBxYc0dWPeT+LkGZIGdGmbrXki7w7Ogj0IMEB1AbDJfXJ2
3MCmTgSATAjVUNZMyUeeE2dEHhxh+m8aPh/P7v0OAhhi7mWFsLJMvoxr1mfnIEUyP8T4eVTFJJdp
lQcKAxT6AKDpcmhiRgNkLg3j8br7L0UYmeNEITykQSRo1jBlvdghI4Fn+mlojUEGkFGJsuyXr+or
y/uapZ2t76s3q0PKEV1TALNlrkJ0fggqtLXigXfvRDPQe0voJ7TEKlN8KzNdQJMLzAeUAonXtmL1
KhBghYRxQK0zKPEmLmrFqrV+YpbS+tOWGEJxiEclcxSt9R3gUBvaxCkixSQBeADy4CYKA/0BtPng
pIIqQM1ClPYoKErInIaJ8hbHRXnThHXWQ+tAG++aOlCNu1hg9Va349ubrAMnXYjFwAozyJn0ggmd
QkGotB1UjEJXlCvhTpkwL5RYTG4hIAup1LQvXU1M/KOkCGQjZt2wyWWt2E11RFZO+uzY/bvRDfgm
oJJw96/JzFlEieM6mUbxay4mYiz/s1RXDBDubvPPZSDt+MvCLDAqoyR1ZYYBbGX7e/8esgcblN8A
i1qAxVnQVF0JJKsGZ0FSropU9lssSb3LtsYu3QT3UIJ1oP8ErUU7WM1V17Zw5o/IFIRc02AvbXKq
hj2V6pVRy1dC820PkYqApg4eFcZxly4vxU3VFny02tPOHm4Lt7qF7K4HqR+nvEWQ9iBPssEA6m1t
M2cXzp/ucWZ4Fskgr1eEAsed98Uz8R9rAPOMduXmXNy/MxuzeKXIBbRI+NiqyWPamSezX8nl5vT7
b6uYuaDgS/VQ9bAg7qKN+pGijxUeNDexzaNuX4+DC7bwiQBnxwxOA6Zcnq0myJu2GkdwBtgtGs3u
sIluTS+2Yiew17gY5PvXubQ1W1fcjdCu4bYaG+N0Bo+IbcgXUwj17UDEdJjTb0JvZYGz6wWbKSOh
Qw0B8LyObHLmi2MMRKwwdgpV7kFNgQyMrUHc8AEdWcd8ANqyzqFoCgx18dBQYZu//BPzBiQkkOHh
hp1PjRTM1IFNhPnuE+KxtrKD3PUmPvFvCiy3g4EXxMSo9hLY8va66a+VXZ5CrPxv0/OxkQr0eju0
3LTbOwBGOcYuftMo9pxGNLIeBacCEWdwBuAYd+PGWAlsS18bHQYD8BLOl0Af4eLeE3QVBAGohQFx
y9RX4NhMKGdXLeaHffjwT5Zqcv45GFEo5GYxdAQrP5K1CdyIXfqslRB/RDotOdMm2TdWtAUK1YoP
+kQVFxMdF4pgq1F1llB8uZkKLAm0VomEwDf7BYrCkq4pWoUG0PKVAT6dihP+muVjNHJ9sQv7qnKF
ZwmyrCrINTNLWjRVg5gQOLR/Kyc/QkBRg2H8/Y93YWR2Sfho1YgZYgZNlceqfKnBguyClYUQHo1n
DnphZOYhg1+LVdpgJQCOuwpltvDQWI0D2rkXuPnapcT/tWvWeKA4Sx10FmWT2PF98/TWCykkSnKa
02ojPAnvmBNJbkNFHMY/0NlWV8LsgndcrHRWnk+smBJthO2BPEOB72YELDKEKIlZrnFweAz9vkr0
iHAOkNZy3uD5Kocc9HaVnwQ5uTUxoaryp+vut2QADELebQNVxeTsx3MDrBUEcRxhQBmBYId4dVC8
Xrew5ODnFmYfyoDItMlkWEDPOdHdNrqdjBVn+Aq7s23S0CbEgUWpz4ETl6vI9dI0I66aqHiYsu2E
u2iTPwhuti0P8Iz70E5obRsW1CAsbVvayePk5IjZh9wtqGkX9to9sbBmQKNEjG40GXXY/LM1XVCT
pm6gbzCkt4GRWxMofNKactaCFVyBsAD4lYE7cbZqUvaoOwwJBb8MAHxQegVoYmG7Vvbzf2a2uZzS
j7ct0F7GamZmJL8eNc3vVWwuyOxe4sleuKm8Nb7j4mr+YwZN5stvqGpdWJThoAIWYf4gZfuShRnm
UNJKKFxI0JE4nNmZZRBNN1SVz+1oe/2u1W3fg/gm8iRIP9a3ol15sXf9ACxECyDYkJNB4wxgOd7U
Pz9itagUUAvroOERn8J2k2AwTfQbgphx3c7SKTg3pM92MOsDTW0ZPlT0DKUWL0S3rbsVNiOVXdON
DuYrBJ43guO7gEw1lnLnW5VV3zaHzoEIwSYATe36D1qILTq0FQCmBZsWJ2F264wBk5swqFTg11oI
yULvPfp13cK8tcjv6QsTs/DVB6o5lqzmvhk9BLULBP2pBMOE6vvIRF0i7MYTFECdevW2W1oc0Lam
gssbwfPLzc7uH4xj1SiqfZVKXr0z7+JjumG2b0fQILcFD9/AXUvuJR7s5wfx3CT/SWcmFXXqQ7R8
4Ln35Xv4ODq9Vz8FN6mT71UXmaAr0M/+lR0gaH0H7ZTMiXf/xJfPfwI/xGc/oehAEUTjXaWsqu02
aB70Rr6PYwjr1KAMrTj0UkRACgYepQ7vgbrHpbFKyfQojlWVFu0OIjxe4nP9IPe6Cy1+Rx1WMDrg
XNxZOCgneRinDN+xFAEc0KDkk35ct7DAo4Um9JkJnjidbVqrgEteDDDRuCPmrTvAn9EV9o/+Y4yq
yQZH9tTQF+nILHA/d6krvCkP13/C0k6i+66jJkRWS+bOOnW6UYQdkAOyolkVUCJCW2FCcvp9KxhA
KujCQa0AycTlOoUg6hM8TwTGp594Ui3YbX0fdStHful7AeAMjRXEUqCPZ5upZ2KE4gwP4MjmO8Qu
k26lH7AEDMQ+/W2An8Kzr1UkYtrJVaih+NB2gGptPwEJO0obfXt9t/huzE8z+rQgVnOlLaDWL+2w
0gfYl+PkCRO2YnyflQDgtfkd5LatRN1fN7bkAKhlRAk3OIDo83pm/A84HGp5kE/qbKVsd3WR29fN
LKUKfPAG+BG6z9ocVWpWdVy3HEkdtWF9I6dh5mVgntJmyA1bBajJNUMJ+IlYr+9T1kgr345fKPMt
5a/woGqEJAae27rc0lgtWdYXEsYETZj0YI310V0nSODvEwx80kAaP6+vd+Eb4rUv5FiEIHwAF3xp
MFM7oFMMEPMTEFdrshWEAqwLn5ZqY9VrI/GFb4iamL9OhuwF6IDZ8cqTsR9SziUpqtdaGWgW+k48
rHjlfO7Ob1SQJ3GuUI1ikjVPpcMqmzSToFsFXa/ChsCzXXvEju80W99DKfaW7ESbJwvaCoFj6Vyf
fzv+52fHDq9vjeow4dsNYroZJE4XzbzrX2thA/GtMBDE03E82s++ltl04SSFeMDDyE9lu2+Unaj+
+AcmgMMQ0XzDtHuulBHkop8FEgQp264o3bzg4u6JGTmSEU/0uqmFDQMrwuCjaNB+vg3V866epj7j
CHgZEpG1jjc43q5bWNov3BkGIBhoTmCafvlJZEFlYQBiBhCxAGFwKmQZeeOYrKAT+D8zO7WGxPlb
EOFCkSvPIvowZGmncyi/b/R2oTGqdSf2YYSYMwL5of2DY4TzikUpXGhREWeOFoZhhfYeoPxTllsd
+O9+8kSgxXV975a+joTTw4lkxERL9nLvUtWvycDZMS3wn73xBI326waWDqohY7dQlRFIjs3LCoTV
JG8z3B8lAPlO+NY/Q8jACfb5a+dgGuAqbn2L1MJdq9OW+jznhudlRonrJVZSGAbazZ5sYAht/YBL
sjhIm7V8cz4K5uEIYj+4tvgDHoAdzYNe5gdTLBRQEvRaOtLhVraxyKfpMFF1JzvCUXi8vq9LIR2a
S5x3YUCNSZ/dIVBkabSIqyzXSQOU5eCf5MofLWgKoG2v4tk0JWg3100uXFtgfIi8bY851bcWYCZW
JoaNMJkGPYUajSdB7StheB2ErcFj1kzxPz+LsknZJVEUVBLtFSACH0kLwEf0LoN7cH1JS6EDwiyK
KkHaCtn7LNQGKrTYIZOGGTREJrTOgOrc6BCAH66bWcg38HIDTwUlFXfjl8LJ2XJUvIcW9e1E4B3G
7s/WhOJW3toHWhqrXNiZbZuWATYtQpYTdsxXPvnC9W5HPyUIXoUrmdriuQZphDPegLFDXLz8RFLG
tKAyoZvp75OD6OBQ77oNuyFeuc3t0MHbnkBAYJyzErCWSmms8W+7M8evzSxBr64hyHtBsruVfvnM
Snamo52mA/GQA+O9Aiu5U9fi2FKk1PAeIb4i5irfUtNmyKC8kfInDrbKDq93Uf2GzzQ6CsLaQbTZ
urAW38H5hQMwnYJBBu5NNIMudxjayCnI/BrSxG100F2yCTz/NFGo9Tim/Q/mJhzh9x9jswCmBFUq
1J2OjIC9MLz7Ikf7pl+JWYs+83ceilcjL1dURlKKQhZ5KJ/QQk6EQqvVqSn6nh5UGqhvtXfRHduv
4SSXbu6/zZJ5y87X+kRLFEBa8FAsKDR4kzHdp/ptMuKp2QpEwOQfrBO1hQaVPSjtYRI4OxtsFGu8
OIQUuKcihYYAxdn4KNzYVd6kRzzIYKc2XvPRAdpcizQLXop0AeMvPO+J25w/8HkeOI1SKBuTC5GF
Rgye1FFpX66HsoXIDBU/5CXoREDFypw5Jei7UOHgam8TdM5MH1nDKFWHchpBMIkxALtu7asUujwD
uG4wy+fUeEh7ze9Vta0KhaGCouUv/OMis0JMEpvN+AkN3RHbuI6M+L6DsIilAZYHqA6od5c7WABc
wt/wAu3NGEIrGNNnpf79rIs/lWoCf4eOiwla36WNJvSFJuSiak1Okg0rpMoGJFq0Vzbv+7eCGd5K
AZ8bAo3z+eQkDlLQDzAj34Gx8MmnwLFtgvy1Ax2IS9t4slN48pu84v9fErKzr4YgiUEN7lWo4c7r
zb+VCZNn+TODtli47ezxPdl09tdpcBBcAC2y0MvGZNQuKKMQjH0Vb4vVdv33qxd7cPZTZkcRTvxv
cTgCqRQIwTwqUrjRIvMQJP6NJPuQF8DzYQ0eDry++ct2OdoeUQB4+JldZop5HHG9N8BwPaaxz7qE
JMyIDDE1WjyGJp9YamogVXfedcML7VesGPc86nxgYBAFLp1L6Tstb7moGySud3iibdNSk9HxediW
Hj6++qO1zV38Ptql60gu7kp3s9YCXjhD/F05EdULf7NuXpz7FZ7R6bn+pQoqTZS2qI5WyvDviRty
NgPwVUDccBjnp9QAH0giTMEJ0qDTAr5vSTIqC5/X93JhHTg34DdjzKMC+TU/p6MwGUxMMRloIXHX
4NUJtmJhKcBdmJj7iag1PgixKq6K3lEoZG2eEjpQfhlmjrBdg2cs7NuFuVn2lBlBTOoS5qpmF4P8
FoKiGoCwd33flq2gOQOohangsrh0wZ6UWtmokK0i+gD9KzypoddW1q6loN8/Dz4KHuPhYA8UYPNu
IVp0sgwzGq2dwTY7q7yvn0KXb5/g1Q0tfmR0LZVYgLfAJuofjt/EPTF3bdNIJ9DaEoPKafQrjUPo
tL9LCc4XhMRK6Wej/+ilAo+GGnavoMnWtdYY5zQE2oXU6BIod3FVfGAguiNA8fZZBg2AtdP3Pexz
ODneeOGei42Z3WCY97KK8W1pkidJa21Zxw/qWi/AK/LXv/PCB7iwNOu8dB3QwqEPrcMKcE1cqtu2
iFY6VWsmZinj1CaDArq0BlfSrFxOXtG5XzmDK/s17wYnddhKIYMJGVxMJkxwJWULXR6Ka+L5+oYt
YBQvvs385hfGMixqGbYUL9jku+6IAp5GDrrOqlW7fMhS0WKvPDT7tcblQuF0aXoWacaKvwUKtV7g
4PAKN/pKj+ZHLNjkI/LSbXNgeOjhKSBWtl/zx+/R4NLwLOYMZg+BuQKGq+IRBYiVZ3fa6K+44kJt
gX4znklFXsrVL+ZTnapSM8iSR8YXGF8/AS9MhZdgh8fTnOwQHnqbY/LXF7fgPDoeaxKRZ2Eu903X
FXqtQztyuj6BFgLz/DCiZvUuNSvl58IxuDDD//ysg5AMWSgMMcNjlAF/3wySjcKvFdf8nrGA9ISw
BjEkUKy+raTNskDuUwL+sg2y1165Vx56mm0VByze4IfpAEWLRIlZeIDzBG66fd38gtAw+H/oduKJ
DAChkbFerlAbTRGQ0NEA+wZiM7ngJA8mxI5Kuu1uul30WByio+n0bvPcbqXNWutkwUdhHT0gqPfw
LZj5aOkTvJAi42nFRo03Q6DbYiJsp3AtK+Sh9zIx5ov828zsM6Z+x+Quxh4neO1IfFTFowaZYuOu
+Uul7b9yA5cizYUpvuIzj2l01Z8qpGgU4nF0sCFo4UCl1gntbBM/G5a/Ee5ze9yUN2vZ/0JKc7lI
fmTOLJdpVomThC/ZQE14sKGE63QbbRtR3VOQ4QsrRJLFT0cwLUFXBs3JeZVTKnijoCMwB/Ubq49/
4U0cWw3XKtGFtBqrOjMzWxWLmqYdMsSXGh1CwBjqJ978abZkowG4fKc9Qkj0Vt33NvTY3wvPRxzK
nsa1yeVSuNEJnmETVbTclDlweqgChZktHqWdEgHCCE8J0b222bB4tc/GPf6bqwJpgKwXT7+hkrv8
il2kZEqnywYSU8PjpNb0j8jDa8SPmTPeVK7hrJx/nkvP7WEMQTRQaTFimSdzUypASXcUdcoiq3c0
NL0Mr7Ahn+pOcCEomcQuXoDeQN5TRZv7J3ABJ/IPguwXORkTUum7kn2NAWrFyl4Hmf0ksY+uSlcu
qaXjDxl1zEbB+ITe4CzGkWpMmqBCFE/jntbsMKrHQlapmTVWQuQVYwszCaSoeBuLd4JMhLVZTGvA
bMqjQgbSHaVF/Iby8wtpDyKE/9pKFqZxTvJx/St+d098QAU0RgPPy0AGf5Z6ZqyWlI4pPkQaMLmS
x0a20BSKEVUhb0omIaTX7X2/Frk91Bi4ezF0mauqd2gGi3KCSXaSaj5kBXPdI11LVnZy0QqWhC1E
8ozC+vIoQCzNZIOu4zFyPAkshBiRQgp0bSnfwxiWcmZEujQC4VE1hftj69r4mAwCnLxSgMzUOmFl
09YszfyiInEvZiUsyZoPvZH8XevxknL2+8UzFqRjdokiHW8efWvd5X6ayYLh02FqIwtdvDdRz1eW
svhlzmzMCpBRCYgCCiSQDHVhd1N/krLpt6defBkoMYEXwoR0PrtJJ7yd6McydqsVdMsIIWTVjB00
7SL/lo14Bf26Ry+k6Zf2ZvdMzUpIZyVIEdTT6OSHws33KZUe9XtOQQ4dfWtDD2tlG5c84ivtkwBL
5jPMS9+Tun4S5BwnyMg/SfYKFSUbbfKVCL8UG77wZcCGcBgb/xFnaUFUYqLti4FAx7LC/Dx28YgZ
0KzPU39/fQuXnAJMOkxqIPKCycnMEHBMoorHRH2qQ4VFAB09b+WVDVszMftIuhgR0vswMTBh02Sl
a+Th2/+2ilkoTYPKUIYS2+VDlkbJIPybirpk/29G5ucHN/FUDzACrfQNf4crK8T3/83E3Ld60E8J
M33KRpfpmp3VbGUR329VQAb//t5zDIMJCXQpEPExQuhwjfVEp1yF9p/HoFb0f6Sd13LcTLalX2Wi
7zEHJuEiTvcFgPJFbyTqBkFRVCZsJtLAPf0saHrOT5YqVNPd0dEX+klWFhJp9157fUEdr/+j5yEn
m4FFtccIoPdpwWQMtHl8ZxXkX45uLk+EtDRgcDBjPd1wjFS1bfwCdObJ+0Z9/abb8juoTf/Wq/mr
mZMtp7Ea1x1dZsE7nUPUV5WP3lTu/txdZ5eWD49ystkw7jdNVJZ4FMm/Bg7NLCVeu45emJBnxwBO
AlBvIzn8e4ZdaFrkcDpLSSngzDjyG8fj16HloICYXZXiwiA491SQii+0GeT5cND5vJYxagUF8z0U
TSOLwJsvRbcgH4MLAc5l9n0+EkMy86GVk1XG7+uCCIlWSJ4Pmaxa8hzBU92RkUrNAtSZzKTTfIZX
1Z9f2rnlLV4UEQtrDOHbkzkLHGBFrBiUTTxevUI+EdmafjYXymHOtrIY88IAAOKL0xt/5bnTLCSD
Ri8abpFDuSqnCyvDmSPwIjr6nyZOixF5H6NC3QbmnL66P6dXWO2tgowfEcUI9zQlW+tiHv1M7utz
kyfrAxSccOmPKc2KZ//NR5k/Lt8wBttJ0EFTJ4ERbupAFQRI0u3YJHI1ZcVGAE4W/7xc0nFGA/X5
y5zM8JF1BLdWfJnwQRQJ3apNswmOw9d4DzsT+Ev/edhcbO5ksk8EGUGzvNEhLa67a5WOh+DxjUMQ
Un+7JEBZBv/J5IBHy696eR+WLafxvspqy9KxYCY8wygo6QN2pK3/Qqr421znF9bjMyGNxaMdGScH
Gq/fYwxVNAX9POHB+nDX/TTPkD6v+KZIPbB+Mxdyl4tdeWbuf2rxZO7PsZhFDsBH5rU3MCickBvq
b/wv0Y7cBHEir+Mrdr1QhI6ErfTFrOmZ9Q27DjIdUKCGv4v2SDU2GokpK0WEypmH1PMeycXD+5kQ
FXr1r1ZOFXoK17qglGilgn+KfJyRjH1u9qxcD2OqrkARWttZILaVTkvA+zaXJC9n1p9PzZ/MVD8y
ZatlhIfkgJq7AySwzaWw0bnj/KdGTmagRllkaTiesV97ENoitrnyv4BThFs43B7h1pUffJPpKmP7
SyHV8y8RwRs/RA4aSdLPm1Q7K7DXImwfcZgnVQsbCRCKXVJd2HrPVCLgNXr4PwCP0GKf5mJjn+fE
Elhk7f20WrQuZDetg7V9uDQpziTfPrd0clytQN1GfTc6c4loWEVSZvROP4gHttbJ8ch7VE6WiUb5
88psFxHapVqIM14Cn7/AycY4AfktwxaPOuzjh/KRwq8EepR45WzKV/0MZWkiNpde46llE0LScAqD
AAZmAsjp4W1+fo/Gyf1yHkvQVjK8RIBauoNCNFfvxLrZ8H4bPQrsIjDpGR5gpjpcLKn//alxqsLl
N4D4ExfE34KOpbIKd4DCNZNvFdQaj+EBrvLhfXAM4LadeK920jxcTrX+imV+WuGXZlG5RsBLhsL/
VMvUw+R1pFFAM7eX7lUAv7f7uAe1O3E0NWbjRKUPzHgUcNfZwzOr4V8QC+pSBx6ywap2Lf6kle++
tjW334IB5cMbCJdcXBOMN/8gEDLh5CFGacOgr8ifcdwuXyworNd2D1cba2roXV+634oKtB5PAUAB
ABrQO4sL2Q8/EuLQ2iXbCS82d3Gs2NsY+rBB//OO+tsURhcgf44ABNCaOMecLFGkm+GE5+KLhgLW
8S2WDzajhFZf2LiXEXTa0x+bOVmkRk8DIadjbG9wLW7brWc9FmD2kAWcd4n/8NuquzwS4Ns4X2Iw
/3ZSp33fMItoKEPhSt+0RwM3jH+j0z60cLJ15iDbWpGcATyIUPbIfvLg+5z/y5sHHsNfgA+IVCOS
++vE8CGa0QxxMbnDRLNOH2kDwUbfXFhXz717ZBQXx06C3jqd9ioq4pEHFcsQyrhrOL+K4zHt4vzl
z7312zlqeRCIZUCniRaJ/smZzct5GEjLx4PIEpvgsatXYoaF8XzJQeLci8c5DbnFpX7CPk1dSASe
RM7xWiQpvjCIg9yxvlCicfZZPjSxfIUPL2VwpKg6gksmx8eXgNdRPm5IDp/0+fufe+3cjIG9xwLl
wQr1mx8Bh2UfImbgbwRum0wMjlDuLiieGOnXIwyr/tzYuZGAlRDVfktxJPbzz48lOZ9ygvhZNghx
ZyguFTHJ4ZA8X3JZPPdUi7YfFiHIdf4mGOwHhCat2EWOkNqbnLy0vp204CwEU2bVFwID597Vx7aW
n394V4SLcDYEu5pTVgcyu9dSwC47bPYurVd/7r9zIy8AnBp+aAHsHX9BpT805UY5NAjOjP4jAMg5
QaLp9s8tnH1DH1o4ORfYTUFrWXCWjV5zVYUYgDBwlu0lEfrZ9/NXM/6JrorLSiCUolnmgr8W0b1s
3pWqN8b5ASv1H39+pN8uIFgXsOv4uJcDMQUV3+f305ewUMTVnWXAWD5ZRicdfM86nU0B5ABxtcEa
vvlzi+dGxMcWTzoRC2HbFh1cyY2BTtEtxrSn7FABTgr7iO7CmPg1aU73vBACNdTPID/2m9xhcCjF
aY5grJee2105xRDMaVOT6LmBO9/BZjWqXMKxHDd5Se3XokBeCSqvfNBJ61oDzlvDsOuHEN7hbtem
vppM6vXzt2qMRSYG1/kSa3/agFxnroqGVDtjVfWeKnd8b4Zc/qzhaisvDMMzPYgwPsxeUayLLel0
LYck2xqmFoiLGqkKWeYP9hDeYumI039j+4PmBWEbHBuCZT//PDo8WdVjLXBiCKVTXVmhY22swvn5
5wFxZt6GWIZw54aU9XcZsQnqsRo6uH3D4Q/H+vGOdsGFEOjvEaLA+9TGydGnQR1w4fs4jth79mMp
61BP8bXK2le2VQ+L64pzYd073yLOcjCxhSz7t9jhLDwHfkBosYC9YpN9C17nRR2x65uMrOM9ErNP
l2rhzo0L9B/k87jS/x5pQxSIaggoYJte24fKE9scVbPGyoGovDACz7wyrBohyhWRLsXjnRxYZ+pb
IHFb4FL1voLBkhUOO2cqxksH4zNPFGDsOZCsAV4NjtPn8Ve5dukblxY4sXp7aryHWQGWrPWO+9H6
z6MQm98yCH5bK/5q7bQitydQ7JkCayHy9mIde2U0Jw3xh70jeLwZbNjkC6wf67qXoCDpHgVlqgyi
u7oZwY6OS5U1NIw3zAmqg44LvG8Qaq4Rve2BahQ8RXlnvXb7Kfo2MxBsrXIOr0TnNd84ZCcJocpO
3MkeD1S7MFcKWJHfOoWWL5WvTQvbCdRYJiLI22yccu6hTELroywK5yVSBiaxXifbbCrqEia1EYDX
uY6D9eD5YlN7TYAAZQu/MJVwPTgPISB9TzIWwHi18WCeSQ6U8VOVV/YAfasrd9NIq1VTCh2DvdSV
BxNGQ/wo/THUGbYJqLe0JAmF8ns3xFR8j/0cXPUmYmKL1Ln/3IQNsY6zMaK5dYD1KL4XoyejN25x
4KhR1VjB5aUszXH0lXfVRSBIT5LHoDcN9tVowwyWaW1/VQMsYl0dVUeQB8qVzQTbu63gL64h+bbo
Zb+ihZ/f473l4CTn9XhkMcfmXHhdNlA5J3UzqDsL72RHrdk/RE04bINm1GtPBPxozwB3umUDfkFp
CLRLXleu61k0WTSYe2MP9q6gMCSNYdp56+CIViZ2NaPS03G7dA5ECChGb7XgoCZgn74NcVemAnl2
xcM4LWWbHwJHucdZEhCL84qtDVjZq0W4O6wbN9K72a3bldQNcNM+mL9lE9WP4WhsQDkAMcctiqfN
ZNhd6QD+srJw5J6zCGy348C8GLVFkYS22MOnTbwMRGL6ttp5MQxFp57ad0T0akUqt3uw8qG9ARDN
zezeM4mX+zX8OcF5rSZiluNSM2yGERyisG37tAxCta3yQK74HOdHt3ZD7NJxlE5R3pRgilD3yyRs
lQ51o9EAcsotYLW3cd33aT5aVVa5Ppz/PKvfiy7sUGhWly1Ehc40HYSjAEKtZmPD7j1WQRIV4BGR
zml2tojZqhFsAS3Z+fc8gGVPYksfxjLtpPdxAZQwFVO3mmIfRov22GbtZLvrfLCj7cx0c5SmdTak
7/0kmuIqs/xYJ5SB9dNaQbAG8ZzD5VghUmZJ3h24Rbwr6vqw6qGxk6iohWtiWYSriZrmMEB2tUKR
qliLuQWxEZyUFGTf8Nn3m2/+AgGEv2W/qX0XWVUeOY9A2MjUzSUUeFVfPbvaaJmx1gaIvRhUtZkl
b8Ai7+t74nP2swj7Fn4bCqCdWvC1LQZIADoQcnSp++PEjTmUmjoPZTSM22hmSQsUTT1001c8n51R
Qro7RwXuNcdh4CE3fv3acnd8Im6nnt2mn9dNy4tbRiZrN7pRWySNC4Z9VRXwBoIQa6EXgYpcyZre
qdELM1Ewhu4SoI0E4O4e6lzgzKPm0r5xQxkcuhkXktHJZToDq0MTrqrqbphbqI64LR7cyjBEOIs+
3wy5U2WSghPPAHs+NrPTZcbNw1UUd+E6GCb3RvgyT5Xki6C+GVeIFwDaXDdTtOGO1dzD5Ui+AowM
OAwSP6gqrztWPvUzF0+D4M4xKlwm1pMJReYWJPiGo5J1F7XTuCpkyO5z1RQozHN5tevy0oD+7lv7
gTT+T0/F9ldZY0IieuCj4pjWQNMME8lhlhFzcL6o0Kk/4jASdaG3rx0ZP4EeCrPeSLVZbisHXBiu
DlJM8S20gm1aaDLds6Yid11j8j2U0NN3qyvtDLjG/C7GWncLpo59V8IlcA1vdPVgfEXWFvf8NVFG
bt1Oe18db+xuKHsLTWSuDHHrbQGLTThHl4BnS6eGTLdw3WykvthSBJEScFYdoNgjuu2JLoDKYWx4
nsK6XtO4BE6mKHCuUXV/52lY6VeQTQsMod5+VBSit5T1fQHqsEB1ECRISV94P0uo827GEIUjKoy6
mwC0WEBlfH8b21X3pYKo7bEpXbIPTTHvlRmmre64Tg1vQpaISLR3OALL60gL+14rlEckMQJrW208
0OwlilvhmHStypocpqAEd3JwYQPNeVSgdsIBFmsm3ngDrfUEOEynv9K6qV5xAGf3OsQKnxQLVDQJ
Rsv8FJZ2bos5FElscE0+4jyMKvXIir7Qopvu/HoOq+Ncx81qgLYKbGxDjnWZV+1SQmTtaIdNNVFW
1KUNuEsIiZjcW5W4Jt3LcbSOPbbkNFKzfRvZzHrGx5ksAtUVoLOOzVkBKAcGStEELA3FHK94Qd1E
0VEBqG1FNSZVF5NtFFcdpAq0upprj9yD1EDaNLLG6K5TFvRrdlGDnj5O6jrIi+Gmjt3xgedT86Zy
Lm8kUW7qV4hAJEBRlU9OLcY70WmobD1tY+Wm83g/oHbp0fKY+TmORKCaiHb5g4WtRqeyd9sHVXjz
SocteZjcWX61TfFDQke7yi1or6FoN1tV+NVP6QzxO+tkCKRSH4h7yiO+rpxai4TOvvdIQ14+e1ZY
PagKmHHVlR1sdGwNxCLycZldjsHOcURVJ37r8ITVmt02nugPRdPJx77nQoF2V+sSECRdX6nGzd98
f8JshEITxx7siCmcbDuWtmOPHXhk+WHEmznUAKKvvMK1vk6eBaf6ETZFCXJ000rascZa7lGD7QpE
xgG+xls6qepuanOVQYQwvfTouM04DP0M8unC+gJc/jrqMMMThxVsB2cbCkPOsGdXOMd2t4Ul7IzX
yj76htcMJkEt2UsvvlLA3DNF7ly2BgomfHDKmd12mrdXHvMYhldXb2dQ0gpS76LWsZ8Q9EjLmKbM
M+V1h/j2GhzkbgW32p4lIdXx2mvWIYLSckxh2o4UsRiGtfRcANpjRK5BVbT4F97waAVzVL3Du2iz
IRisg50HAEO53HshXmFvl6jRjSpEfAR4ort2QBDbtlYvsJvjp9rCwQgIy3hI/IbNgL1FvtzomYJl
Nka9uULhOUqUGTYDJOlQoc38ej3jKnlnUylW+LVoRVzd7lUREay+4E+RCd+p9VzrBiVtQNKSBudJ
YHjauyk2zUoDkvvisHrAZsPDHx7gYatcuuDK4ZT6CDmDf9cIoGrLoFRbp2rp3vYMLn9zDs56X4T1
TTsVxT1KdWCxW5XtKrLL+Lpyh7oCGWqe1riWF1VKgV2Dv/IYFgceyfqe9vX4SNTU7rEfRavKncIv
yuNlRmCBczMYCEiTX88QGXSkmhDKAVVB1fcKuJ8npM/pdW8beQu/IU6Sbq6aXc25u4uMiG9+PTJh
npcppQC/nZsfvpD0ytL5vJZRbWU2x6figjLNiJp09X1U6THhpV9vgNqpNxQWPUuQvd0TFs04upc1
VgZa4TeHSuFBhqBZvnRcHNDt+HPXjPgxAQwu8thdY2t3V+lwgvncgL2yQXpvS+Q0bO1cdlcaaLMd
DnMBdlxQ15yeyR+UotIhQSqPHdTkMZFMndcWKwk3ti+06zowrye2ok5f3VZhaSdawrens6wy49ZI
V4MCJ852aL7NMW0Gq5UrTzvtFckZzmIRte+N5USHYhzQC8yK1oUzYmj2TbjVpBcv3NHegzu1JqVt
Sb63VY7aHLCBtza8gcC1V/q+CZ3waLgct7j9gLHaW82DWzKx8odWPQXdWG4iNup9NVh+kLYzdbY1
N9V9ZGS0wfEsl+ghjMxBqGhFDWZGVYPAklLG52ZV5XP5OpQ5+pZ3jnWYPVs/g5BbpnbfRRslvO6B
dyxOfr2f3kU1fEKGefzONUUkmVSq3XMfw4n41vA44NKd8XH2MgLvzK+iwfXLxHlEliUc+zy8sGm7
C9QgN0I3YgM+E193WJWyxrQCUfZqTnJZBuvAegdeFaOlwTmTY7kePRBUc1nQu8KrxYTbGZk7XHcN
vvhIvfpWF6x/zg0Gfqea5rr2/HiD0SGAUWP0vZGihfJbuvyNyji6Z9gbw9Sr63Ejxzi4C7rSOYyO
abvMtSXshYaQVXdzMHZXred7D3D2cDJWYbPHyZY1b24BUUvqMV3cBW4vgLx1YcmbtNyjO/hCh24S
BBauoXXZ2ZlyhfsYFHa8J9wh134dzDcj4s7fSOjDSzAYYtYlDrcYoHyDFX0PKwmCnHFQolzYRZTB
8gbpcmUvR6E4ro5Gc/Jj6BnVwIqKulshvub/gMUT8HEWi1eVXY/fVRcCO1qNBf1B5yGucJoHCiKl
qjJxSrzcfbEjbnVbW8l4RKR5mN68FpGRnR02E06E8I4FlLUFrQ4XbkyR2VquBD60EDctm/ObKuox
iKaqrq7LTusXjLTxOygYA8RYYdjTxG4MFozlgrDh1mQduI6lOtg1hb8z4bwTKfDqrg8pFc9vbIIr
cEpCo4KtVbp8J0q7AclLiRlJehdnfX/MkYNRYdjQndN1jk4MiSvcwh0R1ckUMtBnGdLuyL56znTX
Ezt/5k3PvvhsFNWqtQEnXoOAO4Uwg+jgDU78At+BN6OXVb6Kj5xikcwUCJw4XXqOwPcDbfkp8lv0
oIkHvh7IhNGPh8GYi+ZqKjZYPvMmVUZNTsK5xIpVgZask8H3hkdutfW9cESMiIZXYHkXQGaCMAEG
MGxSphqdGoWM3VUhXhhQomR4VBACqzVxXaEOqupHlJhYYngPRCPfUJNCvSzy2mGdE38ChrKMwuka
yhjVJnMJBDPyOy3ov0M3lNFNNInylUQdeIFzV0B0FTTwiqZlVJkMu3BkbfsB+BW4bVMV7wMBpMLR
7bwc+zbzbnpYqe9ywsgASFxuB1k55SjLYDCzG1KtZb4Yl0058CYVjcF3bFAFgBMtAxq6iiTPcvGL
5WJHw/IBDivTrsFvrewB4Kq1TwEDWFlqHm49WP71cD6Ii59wwnW7RCFd+RjDI6sAoX0Mb8OBThyn
HXCf08qZ+y/IJeT5juoK/TfB8Z4mGFIRXrMF80Csp6G3heMZxmKJKraNBmU22g65mOjVUBnN1khV
jt9pIDGEEVSnezUD7bLlcV3MwAI76ONimoZh2zSehbOqqOgPOMfl9RGnOLxsF/GExAyFu6B/gcYh
3HdfhtLB2KlYqXde9eubcszsHa/tQq+UsDEkrJHX976YTZQU9Tzve+zJXmbZnnA3s8E9K+sInO4y
r+ydPfC31fMiFY5WM4Ij4HYXuY+aNUBCYaWPHCy6bCBkxxAUOkwhJLhJaI/An8642bhlYAI4myt2
b41+DZ5yFHhratXeSzSOvcwIlvdrh8hA7fLWQ1mP4nFYrtplvMLgKI9XGGTYCpo4uu5bRLRx8oow
MmY3gJlSPyJgkKBq3gaOWPTYHgwZ3v2KuibhY6UOlmu5L1hzluXAxsijBFblSejkc5P0zpjfQKkm
v/YMC4zVEcwZ2XbjvIVwuQqypoNlU1LCNPyJUiD2SKj7t9n0VQxCpo154tFxeOddEMA1HmTPDF42
OKLMLf6AO97wvhjNzKuKanZH8NW/NW6Y38eBmSZw6zrbLMXnzbG2e6AYIJ1lSVnYZZAIDw55XeDw
vZ978UuJ0+qVE2FqpnMz68dgssrVFCjz1Xhe+wVXH7rRiPiW4NqGSDz2SsJVF3jIKBlwkX+o3EWG
F1e1hV0LcZNDyIZ61xt4pxipxwfFwnIdmGjCGYrEnUokTJEzVLP21wX3vTuRT7geRJMRYLnPVbcP
vZy+ywHJDLvwyoOew+BHT8JiyIpQm/uuLfy7jpAJi/HA3qDxHN5DV3YZ8AXOVo1Y70rOKQOoN2i/
dBH2XgvMXAm4sjNfR2YYn9H90U6FPa6YqGVK5BSK1MEmckSkJcQgsqMrPnr15tcZekaZYYpAHHxK
RuTkccAbHm1Ym6+RT6w3fWsHG7+k8U5MwtyxMu6uEY+3cPfl2lp1ec53tByCZ+CMohWEr5A/VLie
D7hfH5upnr/iuIaJw/PxpqpqmZLaR97V01YHa7IeE8E2cNHoom4HHWIHkytE1BspVaI1j3ahq5tD
n4/+djYT3+hyEttudqyVkJJt4r5vr0Zp+DHII7Onoea7VtN6jYsNjOaXag93cvVRR3W1D4hsN75q
rDXEz26GuG70tizdCIZF9r5qYndPaEwPKsixKqCvn3rq1ntGunznDn6AlILxspGB1xxgvGR0GNmm
G0M/KRFOSrVy2IODAvttUcYAyEq735UzrDQ1qX8iR/vaxp7cib7tMElw+YdvKVuxxvWziGO/a6e8
ux2Vxe6iqQnS2ZpbGIAK6MCiPMDXAX3Z7gR9HontrRWpKuB5h/wA7pQ5VAK6Az+qgCfEvEHx06gW
3DIYU3aPr6I8R5crRKeLFDE4N+3rYQCp2nriMW83Mnb1zsRlt/IhmH8ul0tX1RhczHC2W0+IraHW
ToM7jlES0l59k3Cwhd43isG0YQjTlDZ+D3G54X0OYW2XVLGlduC3xse6HfVLMNHOTmzwVjeV53GY
jYThJmRq2GFf8e5sEczZ1KhgF+v5R2E59X6ya7JyMbVvAoUrTGAjMem2PNqOAdd4FVa9qUGIw2Ei
d5RKBRdRUheBvZNdY78XMS9BvRBq+D7YVrvqprq80bahKYfu6mtvWRXAm9xpr7UD9poJvO91icOH
Q+toXxWsOCqn954HKZuDjFuImDVRX2jvNlkbjUC0Gz//PlnWCIh1AwOYGpG8rY+gF4KIIyqaGGXH
2gVp3vCh/TH5i14a2YEry/fbde8BpjIiaHLtlm57mPM8v2JVp17HLhqvvDEwN3gx0danqrwFG+wd
ul2zD30tN7iQTdtWVzM8b3KW1pGPL0Ts6VDHDkoui1beFPUS1XXnAbaaUluw6OqxsHPgj76ozg+e
ScfsVTi0uPNKBLySpvMLlrI8jvZFj4AuiN08QxzrBbEWf2t6j6zHmfhAg/vBXdS5U4IZ7KRFOdXr
vqNxCiRVnWmGUDgBK+BqDufwgKIbkRY5ThUS21pCo9HdO8YDp8Zx4CUwGrZtdNxvelJWq4j2+ohz
Ub+3ZwfB2mLEdMdShPptCaY1HHLhrOTO04E0YlpBbT+9WZ5jv0ntTT8tMY5rXARrG7d9V+AYoxGt
ximT3ta59NeUl3SHEVp+E6XVHuBYLNNyauouYW5dZ1MfFVlnW6ipdqpiE/mkfyuIenFmhNhRnJCn
vW74bpotdQ8ldrtt0NE8Mbbp40y2A/naNC5maa0nurcMk+sS+qxVnEuybZAGu+e6ulgN8kuccJqw
Q9khHLZg0eKCVPw5PVh4toE1DWXZrAfCkgLpmTcb8/0Qhm51RAjX3s05wVHIcCSuxRTelA0B9EMo
H2csR2Prp2F4pXyfPYrSzeaSjBkSeTR1MIZfiqKGCqKdRLcr5lbBBMZum6OrYvrWwm3uvbBlflVz
XD+yCgmJJ2MH3aUM6DnJSYT9FUwUVGgg4/r5ESfXraBJFyzrF31T9b0qXiv49v0593kuzRoRsEIX
61YUP56IQFpmW3LQmArYfjMfUeIKa6EXfq3m5oL44+zjfGjp5I2BaalqMkNBM+v2auC4RhTrWshL
udzlY34bGH8180vL/EEKRI1EQiJuWOYl9c79KdbeQd7QVZ5NLwgoPMKQNpsO8xWuRd8voYAuPOEv
884PTaNmVOpCGZYpnBqELNNRL3cyfUFfcC4D/+GV/arR+NCMixL7mE14ZbJfThAIoVb3fx4UvwuS
IQ362MSJZLBvx4B2Ck2UZDXemi3CVvt8Xz/ACAHqXPpuPwQJ+TrDrwfWbsX6ogfTMur+9BKXLvjw
iHroUCrtYawsMmhvMc1CrlPuCiiDH8HsPbQ3qJo8lq8hqlz4w7ix4HM3IiKTjZvxqXow3//l+tmT
Dlle/YcvVLlkJG6xzEWkF+2KZjRuIJx7u9Dv5+RfH/v9RPRQ1nzo7aXf6115OyJp16XFtttMOvOv
C8B7PZkwAMjg6mGB6Xup2y8NrBPJT1xTPZgYvR4gCQ3wLaIZlx7wwnLzq2DkQz+GtjQljnPLAxLE
5Ns1LkHqqtoAivQWZRoqd32vui3yCpcUMs7Z2Yki0hgL3aKzP11/4kAjRoKFoVuZ1XhU19P7eJBb
FIREcLwhW/d78XBJ2X/2cf9q83Qx4pFX+nmL4DoyNKuub9ZxhEOcHr0XmzbPfx48Z9tClSw0y/Dk
QwX25yEaxrOOfEQGs8ZxYY8iEtt+ZlGU+Eakf27pbE8uTEcHdQsL/PVzSwJxzb5CTgGYbhwevUSM
O+Nckm2dU+TEi0kHLkxLjffJEmQzA8WtQdfVO0yEcL3Qq7sMFSB+CmDl5aq+Rbd0uuR8bO9kyfHL
WAS2RnuLb1e7zp/bNS4nwR5DdAOFDlkFayRWyrRENchu3Oir6P6S5O5cv378Cif96uPK4eAMyDIG
YfNynKuRrGIQ4/z59Z2b5h+bWQbSxzmIK0hpJjxpnD/Vzbu45DN1biB+/PyTZaRBsCS3DYYH93gS
w2KV4BpGTZcFyM78y48CeV0IQykPCjGQXj4/SgVpCXMbVE+47CGUqBkazfrPLZx5Jx9biE8OYcXc
qCLu0UKR2zA0XZglLS5L9D9s5kRVJxhwXbZEM9SdkxJPITuW4L7/r4v3Pj3NMuk+vPrRrYvSx5Ul
q7tMmh8hdDj/RncFYA3ASwOmrP7Ju/eEtGsvFHgh3busW4Q3ryfu/OvrD0SwfzVystLFDfX9geEp
VCkTq+SZFVxPiv2HrZyMrXwo8nnwa4rSPUETjzkPBYcZ8hhe8hs4O8T+epxTd0IXlrFlKPA4uJGn
NnzCkLdNUST2f1/Nf30yDFP/+G/8+42LCXkjpk/++Y+r4k1yxX/q/17+7H9+7fMf/eNGvLcPWr6/
66tXcfqbn/4Qn//P9rNX/frpH6tWF3q6M+9yun9Xpta/GqHvfPnN/98f/q/3X5/yOIn3v/+t5m+v
yAdOf/vnf939+PvfUNiC2b/AB7HxwXnfXQqo/utjU//85evXBh+RvLb4X33xE95flf773yxC/jcI
UrhcelgTYT223DKH9//3o4W8GYWoqvllgIxVsOVSM/yZ+3/YO5PkuLFsTW8lLeeQocfFoAYP7vCW
dDp7UhOYJFLo+/7upqxGtY7cWH1wVURIiswsU85eVsZAIZFOp3e455z//I3+wQJoxY8ZQYehkqX6
17+0JUD8t+8JnEwXjQeyIoKJ9L/+9mjP38rRt/eMF+r//vsvRZ+fyxhq0P/4K2fcj2Vrefooow0d
C2KSV/AS+PGKhj0BFo64C1ih2AWqsdWKduuKae3E+WaaAX/GEIdSt9mHaf4R2LDz8jmGv1h8wub7
OimHed3kuGKCbXp9Px8nKzjD2aS7zUJoq4d+LrYmKla9JGVYMEj1CDicdqXkyh5Q0ptILDHM9nOs
i42d8EwQowO62XvDmqleOWJNdYyR2ylya4iIgRy433RWbGa91ux9mMOvmorbTs9e0rLv3QqqYUq2
o117bDPWqpLsZil8p+3WIEQ32Gt6Qazeh0V1DFiIu4XmodM5Zuwz/KkTDPelrzfWjRDtbV+xwynf
6iz+qBvizNbC02JW7l18KANnZRsv5Lr5Nq4ik/lc5KAhQrH8xOxWRZjdKzAgZvtE03pVyGmXZvWV
DsVQwBAesXwdlsvVFR4Opi+mo+5bpds5MbEBBuFqnbHS7MlvrBhiGKGfWbXPDcJDZO3nxrQSsvdh
GZ9EGntRXJ96tK55iQ9jHJnnahTnLpo2dRH4QxE/ZfPwnMXl1wliwSjLu6g5DCx8k1nfKgNmhhNM
o1zwajRbHTpLYqivTaDvLb2Fe3g3xsQCAtKHibmGjLUKCoBzSCmOXr/mavBC8O9Rn5wTy5arOGLC
6Au0zFCh1pbYOmOyCQeWpMrga4VYKRATrUn5POfyoAp5tnqYG1b2RAjWgasTLmSuLyTLJ2vUd1Iu
dJ58ZxS2hJ1UPPbZEKxyDacwR2neY01flULdOfMwrVIjWRfV6KWzuEl6GxZC/DpUE/NPDfsxm7VN
Cme3SZz3KNChLwaEsAzqeu6ZHlrl0GLFm5bVPmgG1g85GbyjuooibQtBdjPhTCrMkoM1wqRYja60
UT5O2bCt1elhqFz2JeGVmlSrwgw+sxfa5ZBEZWUTlgoxkNVJBlfaViBUPU2y2NpNe+4HXnN79hTT
Av1VALqwHo2rbeywIC9h+lnq3hgU2p/AN1hKtRLoGDnkPHZ+mgy30lRXzYJoh7XxOZoG35bOfZNF
vilVT1jRqibqxa0NrxxPMR6S+Wve8YRYOmWVAxEvOLodWw2KRtJ/cfJuhwaWQD3lcyFwfgeGXQmc
yedEelVxGvOrKUEKMKu7vDV9i44GnH0xLQ/BD3SW3xAZh7E7qIC7VL2NaLp941rHaRq3luzWY/IW
sS+oie27rZNHXX4tHGsTacljYBGni3NRUMgrw35ojScnVDZCj1aiZmuemoU3zfneKuTKEUTWdCwS
jPFKOsppTOYNFk/nAcXiStUT4PbIAlsPsm5fDHwttZqJNWpy5+SNed05+Y0RL19OWF+WYQv1KYgK
xEsQ+9LUfYP/wpeWa0QNWv5QbNbdE7eAyPSWjhWLHNZvO5xwzkY+v0Lg69e2nd2ODusduVCeZFYW
EI0f2eWJbaxkihdIQ78uYbrvmhpaTlvwAEVdiq055oqfm9mtqMq3mVUNK52Hxhb7yRqhSbEBqrvn
tgeZyNRTE9XPLhDq2ECYVovjICzfjF/Ltr2PhLsmrPo2DWPcO9zXS3H7/7zkm/DSrMWpU4WxBDS6
dP3/uOSvPuVV2f7lrfzLoWze/va/yh+K/9+7r9+Kv/XBYLylqKI/wWPMZY76rfhbHzAiJggU2zhd
h178c/EnaBlXbqLrhEO3913td1AtLzlE/IHg1/iV2k/D8GPtvzx2Il2wDADqBvT7aWRd+DwO1GPi
Yzjmp8q806V+najBKxx9j6uS07hZDU6xnRXNq4to30zGTR8MO8OJVn1Nna6i8sEAnB9CylhQXpXW
eDuZ9doKoo2wX2WpB15F/A50lX2QuJ6ihZ6D0o2nvcKjeC3rfr0sO8zYeQy6YZ8tBsJpu1Walus0
Jz25/US5LD2t7Q+9VB7bVn2hV1y3ZbeLMsxqbIpB0Jc+5o8b7FDOUbaUcuOFuJrtNMQ2mnwyoWZT
2bJjfm+T+QYux2snkVYZ2hVP7lqBkevNBrr9IiTmut7BIFioqfe2DB8T3XqwVLyvcAD50ibykIXw
t5R82FRGcbTDCADjpEFAssxyZ8bZbV5rPvKnrXSnl157tXXlMZmoS0kiby21M1dB11Jc+o+RUe2b
cViHub3tUuOcZK/u3L9mfVmtjI7Bqs7GHe3bvizdTRLbRw1OqDeE1RYC8rWdpKd+HH0rZxCbykPW
tezOm2NRNPnanVCZmMO1EtA7NSiR9Dlp9srQup7VwYIM5bPe2tdGi4mK9qlqvsZR5gurXA9hs4G1
tXbYUcbjBEBJDUsST0PVSWDE2pidk3TlSanenCKldRsOikohCnAod8WVNZpeNBiwMUjGtMcr9u4b
qVZv9lDdmEqzCsi3r+G3sYwoDzCNds4g4XrGC+kzZIWSZ5uoARjOiD0vi3OW5/s5ILpUNT4lGpay
KKIqzd3nXbjVzNHv6S3sYvwi6sQP7AnNhbIfyuc5Vc9zfGbpsYnCetoY1njVlsMVedKRp0f6fRMN
63ogjqbMmZMQNPS5vscI7E6Po6OlVghB2lPI4q1PGz/T2BrrjpcYxptoyaC205tGinXKqnhqOihX
urN2AnU3acTPaAavVqK9tFb4JCUJ4Da5ZJHjeg6/s5m1G6ugKg7uZ/g51/ZkXhOeuocZtmazt6l6
NqpKdzePZ3Nq/DZQri1ZrGHvz3uzk4Vn6PhUYIZx5UzVKqmmh94WHr6mG7fBSjksdo0bHQKrvO47
WugE/bxwSm/SabyV8ErawSFqYMaF1t4OtNtCaldxF/hqJvpVbkRbCuu/MDL+dxoGlxPRFCCTmBqr
Sz4K8MM/rgz3FAOKQvu3/011aP/yrVD8qTr8fH9/VAcmL/xSOOl/m/F+qw72B/xxFzMPigcRQ4tj
0HejocBmBcdel+AoFm6c2b+XB+ODwe5mWcRhHowfyq+NhsbfKQ/LTEjB0Sw4Mc5PmJKCOKKBPa8z
pOC4nBjTdaXabG8Sdysz65RNw6MTqTskRqt2Vtp1p5LErus3hgGlD/aW14TG7Mk0eLJLIz4wGFZr
J4qfuay0tTGZ71HJKWwX2WNZMylJQ7xdiNJO0O2ZBW7sqXyfw/K9cfDSjtgNw+U/pQpcFLdhMJkh
yChPfTU9iYCEVXxfFJ9ZW1lNmoNUImQXqahxvlJklK8ptMxdnWdXylbkzxX5vh6sZw9x/MpsXdqp
0B+MaaO38xrJC5sFQpBg7NRTuTZGcWoaZYWOblU70SHK3nBChPn+0GelL/qApKtsNQ7JukoD6KfW
wcUTpYox/VFRKppMUubsNYZ6QFbjkTfJ+aoc58706Utnz5FUqjK4dxgStNlAvjOnm1I3isGn/2Zi
S8xDiYUuBRH2cQjnT5aXwJB3c3Itf3Soq+UgEDuZYzrtTReqcYkOo8wOyF/4XmNFzyl98CfRDNCX
EWb4rV1Xvlnyk5jRmYd80F+FCT291s15FWTqlRorbyncybWQYXIcR+jkuWZDWaycNzdT71toK/Ch
UCaO6l0bZp2XIdNKZ6KmHXjguaDOuX7dPeWzvC5yeFxVdZjm8kYHPEj78NyBIDqThevUtE0mCSWs
IuHTig0vau2V1Yl9UWrXZCAfXL1eRzozmzG7W6cljVnCh1Byc8ckukKvd4sy70qz9MnjaoP36Zpv
kOQP01hfVWH91WbUqiQ033F8C3OGtFq91ye5b7Wvejgfx8r0JM94nKYDExifvPhYufG9kaOpjZO+
9QLFXdnF4NnD+J4kw36q8n1qTy8T9FxjEooP+PpOwUInkkP8Nj8aRnKjWIqXOyo0vK49aaF6Cs0O
K79i3CfOkHvSYM4YKkj+CGeSM04dxqkW2VvQKOmRCYWpY4qLNbgemoG5PEulOLdBIYBmgo+lade7
uEWEE6HBu9yVCZWYkE8H0pHZKAKmMdMLNH9jbcQZ00dQafD5Sl8hXW99mXt4GaCkc3EqCKRXpdqL
62ZmdJqhZfgV58J6LOd5o4+4sXaWehNXBsDLGyi2ZmYhkhknPEI7FV5hiWyNoBN5W+oxyooG5/Uq
2M0R724V+vP4aFiBD+/G1y3eilH6i46vFUfLTDZJFeWea3ypc97c8RaGAYTVVzTinjFYm8Y8jRhb
TjmvguXwsaa5KJjBdN3LKyffOnE2+zLXao/kwNu2lLvIyCdvGmz4UzJC9Fq9NGmzMdSbusBPmIcr
RmVtQ3AOKbEaOkxkcn6c5SsIM1LWB7sk7T2yVuBiu1EmPnRH1CgCwg1Ro6n6UKbgA3WA0NA+53wo
g9C+zZr2SkJqt+vXOPxkjPo1QaiHNKvEOtObI1KRDeiRh2KMrjeH0AtYtw47DRlvu0/sSVshiq9W
o1bq/D6ok3pf3mu6fAkTqd8N7rRBfgwlFT/OzSwBl/4z5X0Ddk3dcTkZFxTVWrDXf1zLV00v3+Pm
x+FuAUd/vovfyrf5Ads8FfKQzm1shD7fD3eabqKmJiKA2c9Y+BXflW/TJrUb2wPs6MWltP9evvUP
FHb+E6wsyYRjwfwLyC7n24/T3bcHD77NbIe7ugZQ/MOuhhgvB1MySOgXMnJmlOtkyaQ2deWplaAV
l0JxQT9GBNYAEHm3RymPTEhqmwpF+jd5mOtWxFe37bpt6nkNDjVuQuqu2SnGqg1nuMxsWpGlz/so
CH0OlbepSzTPnm1/UscXOyr9CrZ6Xagf+2E81cqwCcP24DTKBph20+TNenDDzCtaebSs8tTX2Xos
rI+1eSeVhMbUfYD3h+zBZNq0LKQXae91KC7DLCCQenA31XQTiXfZO7d688nk9KpbdTVY5e1oOdtI
FjvXUF80tClIaOnQuw3ymYNsh7Wqhp/1cvRVa66h57ubQQfwg4bpEbwHml0YK2aPIyMfRgZcv5rx
2PcLZhvu3LnbJq5CCVzacpr+To9OzAjbKJV+Mda+kpg7WRSHGcsB7BPgGHbBicjuk67KrZXqeNEL
2IXTg9qlBzOB5tjn66h7Hclzd2rptRoZjFApuu6L2bRbJARbxYB/hpOBSNTNfNHeDH5pvKsVijj0
9FM0b5tROzRd+YSF8lUvn0XV7MoCXbZwOOmMJjvxf+jqBkUg0cYcmyNtA4O5PPQCTBpN+aGolafh
oijTxg0aZFTyfL5Wqeu+ORlj4fIXtRw3Fz1fU7tv5mgcltZNiWLjNWGJyrDKH8UiP1TgAH0z8PoP
JKXrDtsZVkQqyXGLv/4/PqzOn5pP8ee++PTzsPGn+/jttLI+mBZmMstGlYT6y5H027BhfYC7R/wH
ZkAmp9ni0/P7aWV8wNppOZA4zexvTny/n1YGpxV7M9IA8HGh8ohfOa14MD+eVkxerN6I52AJt7Br
Lp44322W7ahyA3esiVTT43urQ/HsoHmZbD5D6qaNOqQXPaq2+VTN+mnswr1ehog04NTP43PozA9m
h9g3LzdO0j5VMbv2bLwn/eGQT9FJDS1yadxky8oFENi8GfX+HdkdEMCU30Dp3beIjANrIGhF9fUo
3rkjcIY1LDYa0SZRiwe0CF6gTld5Kg5oTl6nLDk70ZehH3ZJ0/v4oB3mSawhox80c/7ohPKjGXLE
YPiBlOpA/hdCI/L9psr9WE+Wz8bzelDkHccxsSfauiLJI02blyi/K8LwYxZgpjAPx36ekM9U6851
nqFBPAzseea+uB/dHMlX8dxJbDdkuAossiEZgArpesMI2cTptn1S7aMmuyfiZa23KWwbZ92zUsGw
0IukRPvxqdT1XY3AcDYyOK/5sSz0jvVHfd+V8ti1+q2pBetYYz9ivEx1/mwZw1vpNKeUcwGBz3MQ
t34SQ8mUBa4xZobOjsxiWWIRkBtia/ThUSuLx2AKOb2q2zJzVvglbjqnX1niTnJ4T+Jj3gqGoKdc
zKtMnzbNNN8mxVc8n7akC69KFLsuAYJszPwadXxbWVctTNyczwW+OuAfn/SKOLB2ODkSmrqWvegj
CwX0BPi1wP1/r4avWn4ae7Z5uKQU2T4mvj1QD3l4Y5P9YMwzy0iSM4qHjO2mpMfs2Ty2zl2jHGsa
UduCJaDeBc1LPt9G+HeNDw38OrwWS3aMyXSjZudR/co6ZyV7w5ujK5eZlIdauYU3lO/x8Dqi5EyM
jG3EV4URRbNOjf4gO6xS55spB+sRxlpH9KUrjKgC7K+1WIvcWhaa4OK+Zt4N1WrVjcVmROgZStxa
CJbEc4R84IKBrTq6VX5duzkjZntL9OmzXWpHHd5MFJr+7Kh+1IWrSSUyxuHysvvjWH7JKpSWo6Hx
GJHoVpOX9/2eAIYDqYYLtGtR9+N1wpWAVmw1CCzJHfMxL/CPjQ0+8VbFR8jayDyvqC20yEhqPVF2
21lN9iKKYYbfpnpxBxnzZLPuaO3uCBZ6ihN1V8TpGkuKW3TUu87Q9k4hNoGMlqcDvmuyyguP7ER3
dlc9aVXj25X0zYSVllQPrcsHMHPPdaj5qSzRsL0kwbyqZXhFQYW4n/pDu11CZZf30pCa59T5tYXI
j+0VrnH0BenGlEqzHgP3yUpsC3uMXEkPXaq9PWDU2Zu2P2vp+abwiCUq+cyNCYLH0TyogfO2dD96
Uj7kmaZ5KagyH0nmNeeiuy6ZUUO761cT9T/Ppy20clfDLChUb03oRlt2lRurnV77trlJMnaGArDA
CzObvGw2S2OE0fS3u3KVJzlwx4MRul6rcsUx8ryIUUO3GqIKUZtlexUiq28FKn+WRJU/LAO/QqW5
3BkrbkTIBUupWGFzqbObVRJuEDbBk1zWW4Dl1sEwUdpWDGeTuel65RjNxI5CN2Rty0CMCNvL4ROV
Y74OyzdFyFvVLprVbFsbp2x9QxbvKkkwhkVGrIxfAmkfNMXYKq1ykkl1Fc00jVbHRwlov9GUpxJR
GTLVBImofRQoAl2124S2zmGhrhEyI9pHQ91i7+eIJ7ogLx0eMxw1FMnOP1F2TsiDQUBkBrfsao+t
qnm4W9DLPea8kCn70gBpfmK5cBi1m6bVNnGCvAu0eVDx93XmXYWAJ62UVT0kh6z4pEr344iqxokn
1srZVpg9kx9KosFeK3PqawSFMFyvcjfHhbxoK28A758MsFrF9DUdowap3qe1th5MNuYKndmYRV6Q
d96coIw3530SmudEDAiY82s56KvOeAhGhFUYgtkZNiSRvdYzh0stvdb7zu9nuZd18WrUOmEoX1Bj
vFfBcO9Y4xN6wy+DNTVrrXQGGLwUDlVskxIuRNVgbGxukgDyV/4xqop95FZ+irhx5OKCjLLSqsUI
qCyf0y5eleW4jWx5aw/RqTWLXTv0X3At8gDA1w6cwb4wOVyb+MSSY23qLHHFXZY2W2N0b3UZvRcy
OZBVuglEuu1Z13Sl/lCbKsvJ1p+75l9Akv89yUeMg7RRi06DefCf4s2rvoh+bPmWGe/nn/+t5TM/
oL5bYsVZ7tFVmdz1Hy0fkC5tnbPQj4iN/77l0z/A/GWuBYEWrEmXkMPvWj54TKg8cO0j44CU6F9p
+YyLNOQ7xuzS8hmWziMhVHZBrH8aUHMHdaURIISaGw32gxU/D9ace07bv4RT8bGLFGzTBsNXgz7Y
F2l3CusSe4QCvMZwB8xzxOTNY/ACBDAAsyXtodbi67QuOU/j7FOsydKXaKxWqQxNr0P5tKoy5/MQ
pTs91o1dkIW7pzBw+ZiXI0nkHVEpupXbnlGl8cbWgI1FRl5jZzw7g86h5DbXvEUfR9Fmvj4E3LHh
POpmi9/nqL8pidOtcpTTHi8d1VzbhbXDok6jXT1brR+787Odike1adSNrhmgV26a+tLVj1UNcAyD
SkV2DyUxdIBpa23jSnkuZxrUKjwMTn2a0A16pUO2S9KU+zgwnmVPyVWJ5lrXo7zWhxhTgLTejo4y
ezyBiUpBqJ+bzIS4I133Yqd9vHhpGV1+FyXxvu+nJ2bK5yGcPyE4rzynQ5IkIvn+h8cWIBT0lTQ8
hkWzFf10O9T6i2o6X51SPw/R4GLzVWeeMOJoo5b5vY3kVkkxKci64ZzVMSapUZ+BjgZflSG76XH6
AiekXOjF+D5j6aA0uLwVpbS8uIrvUi33zWz+vAQWIEp0TKBlRCq14xxEjjNaZL9EhpPusZjV/W5U
aV2Q8gZNUHuo+iGvWN1HpO33tj3H6952TiEyBDW13tSCw7jAn69q0h10M9/pu3Ero+ApbEbyalUj
X9slkq/MlQjcgntNy6b9uJTfIJPqnV6XmMekwKa4TlFFR3BTNa/r+4sGuGQ/u9jK1fehExgriFnz
Jh3GFyAkpmb8/vCd4RbquPBAxLB4tChPoY2vS1ly+wVwD1OKM8FoQIGRzLbLl8QMh6XMY/CZBRQe
9UT4+IjwR8Dq5VLpcRY7t20Op2QBfhmbkCqa/C0s1GzrdIKX1mHzKaqi8i8GN7Q+cjfi2rYuu6V7
0IKk9tRh2JSDdRDags/wPRrY84I8pwbgqzmEz8IVb6PGLRrYMdhA8CiN4CkdIhyGyuVfAb/0QpgR
WIv46czNvj2ZoCkOagqcbTfOjd1XeF4pILFNihbFCgVLhuU5m82EnNo1DsZlg1HRilz4Mi1X5yY0
G063hZyT2guHZvmBSzO2PMlx8RZKDYCq0aDFIr04PuLFAQ3JeUsVXpki4f0yKvOQ6rzwcnkL+GVv
ictfHCkE1ihtyls+4zeEbhOOrvVYVukL/l8w6oZor6rFGg+0vZOarD5EQz52+Rbp6bkRox+bWCBl
SvcIw/QYdHLvajzO2RyeJ0WJvyEl3yS9S4dX8pZc62GSr3pLT/y+s49Naa/Trv1YmWq8b0IwuL7E
3sNQwusodr9A570qq+Z5NJVTYY5vTbwAT7KtATXLR5wlTVzkROcl8yBZ/y6keWdk8STpc6qQJO8q
azZKBnqnkHYl+nBntMW8Ej1OWKNQ334dTf7vtvPF+ptUYNckRQMb4X8Gvayg/7Y/wy6QcX78+T9q
MOk43wG6P4DEqgMKshhnM8UuVJ4/YBeAYES0roDog3gFevB3NVj/QNgW/4HksANld/wrNfjvsX+B
brCmg2PMQP1zrKNIwhELCYmt9dQ95iaVpdYxH5WADRV+U2wk+ylGwWojmMkHsS77MvVNi8ttmDQX
tfh0EBlLo6E0cXEJHkQH80/q62zgqEw7sGI7eMsFdqRI3BuqkXYcu41qXQyYlKcRlpQ3PvII8Lla
Dj+SNJ/qmV47sp/HUBi71mGliHNuwy8Mo8M9Rro1+nH2ZsVydskY6zn93EeSvCU13ERzcmux4FL3
GGKBD+XgqlBoRFjOBP1No088fH2Y5Rc1rE8Kh83qsj3jYnodsDv99Svh369nXTgSNhG3hIDSP2r/
j571HNf9e/f+5yvmp3v47YqxPrBKoWsl12kJgVjyj//oWoEa+SoLFEhrNIw/XDGE7C2XEx3rQp3n
x37vWpe1ilguQkHyEMSJX7piEE7/CaiEfwGWanJfy3W7sCa+AyoxvZIjCawk/IYdCJcbPIm6r3xe
LUqYtfjH9QtoDoyuIO331Kk6X/Yr3z6vS+lRZzbtl2YgBaeHeFUUa8wgpBcFg37VWrQKVh/eDJOy
MuT8UFHP6dJa9qDajOPWoPhyohHB5kIdfAt4JiuwgoTI0Kg268xpK2pzr/T2UiuTLZyDlWW0H4Pw
Jeyqq5btQMuWABvEbcrWoC2goBVf3Wxkd6OvRaVtBnYMIQjb3LvbUu22+HtMyyaCjYRgM4FLyXXc
vQ7sKyz2Fhr7i5E9BrxnmkR9bbDfwAv2VLLv6GtCCTNcBBtsh2wH9Kmut0P+7vShn8/N524mJnwu
rofcgBmNc4YV4MkB03gYH6ypYONaBUdctlB+kXQbujA97HU0v9rI+Bpj3mHSV2Eek5xZA60dbfTH
yUI5pH+qLIxVlK46Z6a1ctz2WkTAbt0Qb5RkuuUQecaWd0dC+qeOdG3LnvaBq+/shgzxcDykqfXU
m/IGJ8oXZO1+OLuUc+2zkYQbO3du05linDmbtoYcMjVHQ3doGjO8otS7udZPUZjcm9Zdmt2WoX2o
MAhwh4UEcZDcQVW5LxMiLfy6rse4RBhkbDSFY8utPqJu9wepll6AtXHfJ1tXKmeHwo3nyRqfo5l0
Ybmr2oA11r1YomVwenUitOkpEoOy9hNyLPOC5CNei7BJn6SNb8pAvzQrHgZKBzCqj4otbkJz0wa9
3y6YrEJzKaaBlU5jdvgmqvv/HIN/ZfzlGGRiV8UiVFOZif9Z27DtWdl0cRFyGP7tf/75NPzpjr47
DXVXd0iDR5W7hG18fxqahsvhawodTgT6pR9OQx4c3hbsvFWXpQrz/e+nofEBDhT9g0GUjylM45dm
eAb/v3MaLt4PFhFHmmMvS/bvT0O1m9u2iyd1RXLPW5sEb8BcKC3gDA2XVryjWb+sCgleB/y0na/9
iDBcTUCUm6Wdb8LO3ZGP0ezA3dg4jksXX7BbNkKFBoPl6TdCE6OJsQwIbcoN3CQivE1MyZdv31ym
iTDkczzmLm5MYXEmbRmnf7qJVA/eHB2pe1R1sy80KFSuXYTXqFcO42LNePkS+cPYNlU8qFQsY5ay
mIEuCoi0rpjFm+psctAv8ceXvTcmgAVSYutgMlO0TBKX0/9iutlaxVkr8NRqUKR4YnEMvfwa7MQY
Ci+jE7dfHuLlAc9sTa/revwa6uGzOXKbyzCj89FbFE270BE3em8/BM24jjg9WhFg1M7sw4U9RvGT
zoVecMGnXPgYCHL5NleCA6HhYEgJ9tONey1GRsKxkS3nBy3PWnCgBBwsQR4D09KALSfOUBJ8yhGk
cxTBwuMwKL06Ma5dTIdqjqwsrzZ2GO+HdDxgF7YhaWYn4CMNTXSwZXAeMI/L2KmXncMh2i+Wk1B5
MtXcWgP00gFbZZQeNWt76z3P23VlQZOD1DuZ9i62ES45fa2s8b/wnSS4DvriqFPA8NPbVrhwreDQ
XgdJ/FkzQEBwlq6G/MpNCQYrkgA/G+tGH+hCMUdTlXHHxAr3L+rWLlzrLmA+UqLpVonykTYUoGYY
XnjeW5wQ4czB2+4j52xB5c5SOEBRzxGdGhyJ06EenRsVZU5Or9sm5nWoWTvhfBHFLp1UFmDdK+bD
fla3vm7WdykiKbH4E0bOxi3TtT2nfPQSTAALx3NdaIAF2qRwZs4eIzLaEKJZUw/cXwAsd2Z1lzAK
Iy3bOibJNnkSbtUGTzKj3Cda/LkK8HSsObjdZhpgh9WfYsXy3Gb8bBnRvg6JCymgZKWiOkPj8rM4
upaTviv6G7W3X3K32rexvXxWVuhVrkwbszA2CSME4AoD+XpSX1xrWqx+g0dlSu/qOtrPbrxr+uYa
qvYWeZ8PRQTKUnwuensbxgRcRCO5PzOQU8bc+yXAhL2Tp9HhO+O97D66arvJLQM5kbMKsNtrH9Kh
HW/x7Oe9CnQsr9KlHUpxLy4Wg9SxCp/HUXlSGZOVhFWBkwl/4RjgS97tFTdE5qW3xn5prkY5iOvl
RqEFWOHoLm8r16sws+jWkuV+Cso7YQj0QMt+ZSy5p8vcf2EoXNQ8bcLWRKRcjLEeH6HiwoJbkBhj
WdOMxUIzg3S3jOwiKM8XzoTl4laVgL4PCb9Lju6/MDv/e04MVBoSlHTmTNt2mHX/Mbnh6lOIWPUn
oHuptj/fxR9FEuoArb9lkoDJZEKJ+mNkMKA1wIdmrNMhQjFI/85t0D8wZizfw2oAx/vvJbbGB+2S
aottBNPGIsH5FSKWxm/53hni8tipj6YGFwxM/WcLACy4NQj5sQYnmriPMAyuS8W17qW6uJfnSO3K
0BTXwqjO6sX47VIBzEDD2E+EdxIcqcxz3IKVY9PmfqNCOhTqnqxVImV0v8iwbhO6p7E+TmrWoCUW
9AFRBqBTqAx3k97sEoXkoLxfjTXOoDqLI3DKFaafGPAF674GgEupVcCfCVhXPQ2bMTL8CkV8mpge
jBIPZBmaJdYn7gvOhQtpeIXPGNbVmG13MELDiulDuc0SuZ+cMUWeCqjWakhILtXxMvVk4IFLvbzA
CheMVOUCwpfVwD+4YaPl0L8vzKRL/V5eDS6/sQOrvCxOyxk4mFQWg6ScwX7WC+sqmmZ7FZThZ0ob
pwU7usiGMkpVMBbf8TIx9deCy7X0LtBoS+oA+/PweaEryUZjILLG0O9mJfINl1nNHDT2ikCdymAe
cCl/uuCPw9IbwDh4MwdQxOVbmNgtRw5nl6Iw8LUJoKKigUn0RZD8h++E6v5yTWARy0WpI8QzVa6Z
f3wk/Ff1qXn/Er99+lPjDBb2w318dyaI5eJG228stKIfll/YUAIHLMux5fKmY/3uTPgZXPuhccbl
DOCNsGZk94gyfuFQWDr3P50JJPai4tPNZQu3eDp8hyKoJfuhavo/7J1HchxZ2mW3UhvwNNdiGu6h
I6AJNXEDCNC11r6h33rQq6iN9XnOIhMkq9KMPfvLclBpZZlgEAiEv/eJe8/VETv75d2ABHyzKLO/
VpehFB0p9N7whrags7keE6GrW1YHw4BVYtEMLCN40pxuTK67Jh7D62DZSIhFQkFhK/YLA8quc8F1
CcVX2wc+N+gyr2u4VItYwM/5IlGy9ly7Qg2xgMrTqTNZ1gfEDWSd5KZ+dCgL9azgt/ZV04VB/K6h
nZqT/JngvHblUy7pvfxF9afYU5RDqcMum0GkX4vrVVyTTYTIALHQ6KVFo201X/miTxTtPbWxJ75g
KdXFxoCYWTjZjsmjxXyvkJEfICdiuYFSPXbs6Dj6KW436wFrE3oHUaP/3a5+VUNzBcGgYMzLFSTo
Vf/5gfvB2fSP1UuNmf7faKN/fsFvT5+O2hB3LVHQKBr5Kz88ffofFitk5ux4rDTxqf/w7PFQ6SB4
kBM6hiVTJHxvWrmrxTxQVtiSi3b3t4xNqv3Tw7dszYWzlsbatFWkjT8+fHbKiDHVApTROsJntYvW
WYTAqxebPlTbzk5N7Ke+mE7q6FyqoQ9AYtQ/+1SjKzuRNk0bEteWSu9xwMjLUNZ68y51goRZg1bP
zU9yHl4ZCfFTUtCVqyVYSGFTKkdX9uQDhWVWbeNWwXOkeqSxrWELnOXWchNruKibx2KWnlU9uMaX
h0TaOBQ2vkBQ7zdxyyLWEM7xRsfJs/TKjfCV16qxC1Ur2aiguM+VD481ER70Ur3TJik7LIEcpFey
D8SwrpWYYmS65c7kLuMAWK7WRNTijVB7L2YjWPHouyeh+DUQwATNOL4mmUGIWRee7ZyEDeDpzWpp
W1GcwpyendPSfstCtCQ883NdfIHAcPL9/tpW7jvZfsnMxpNbzBZ26GpTsKv78MAvamVF1y0o7JSt
Xk2aWDzkQK3PhtMdzPw5Ms5+76xCeQthbpMqnauO1aaOs+3Aei6xh7Oul0ScQnn35HBrZFdmfDMS
5GrYRzSRK0loO5sc0naKZcO6DILirg21e0f01wPESlwp6Vh9ypwJ5gZY7iA/ZpGIBC5hbIyXk2Fs
K/WU+9EuLel8m26X8kdb5Vmk0K2y5injlGqL5lEhMopgIDetwOSGNSqYTJ82nYlpdlo1yVVLWtAU
YnnGWGrIRDZblIPZoU7IbW+VdW5Kq9CpTpQdG43+qklfE2VnFfpJA3bXd28J25cqRfqAtaamhwwt
hUyT8AKZgitpGGr6CUERx2bSrbN2WDlSte7D7qSQgE6fZVwyPXdri1y37Dow8OU2Xo0cKVeSNXv/
M7aifdPM4OCJincyMLsm2iIGzX0Oz9YuvYFQSK27qmfKyy69hqf+hbtrJ0fFOvDna99WPJImXq0p
3ubZBCVk3PNMoAM03KJ6dlr9ZJQPeGNksqXYaWYaqiEy9FSEGcq0dVSoE2V5OSHUCCJrZer65eQb
HiJN1ymNo1yhOBQraVFTLmvUOmIgo/DU9Wyil/5P1Gk9gDmqzGanBwP8dwQyrgW/+RjMcBjIerHP
DHTvg4l1tSYCaZDqszRe9tNG4pqF875wIpDhEvWGxJJnbacjWGR2LPbzSY2Tjp27PYO2TxTSc5YG
cukulxeNxbI/8ek9F6HdeG0JLcAi8RPTMakf/MtlQ0+CR7pNKpWIvcWDJcZYUszD9PeN9rWEpCm3
GDuiGJfBLPzVjbYPxAD234xef36Jb3eY+YfYCAsbsAUk2BAIpm9dpfmHEC1RW1JCyvIvXSW5rSia
ZLhNbHY/XGKI6bnZ2OqitjcQ+f9WVyk2Wj8XkI6om9kBA2oGqvzjHVaoSVRYqMuZOMl7fYbFsJzY
X2kmQuUQqHQrCFAYsCgRgbUSp3ghdBBf2zKhQFnsocstUgm/H1JEZ90IDyAmRh4SUU2KbqgQTsFl
5Lm0X0yqkJm3CvcXjRFXKR1bzYd9sZM2iwMR3D+hlsLiWOWgns0+2DDXqnc+5sXFhCpau0aISyz8
jcLgOkg8m3IlcwkUhH1tzUFnBDbbpzjlpXM5Qo2emTTO/Dd7EIIQNKyNhDjGtiG/LCJX3WAkJHQs
01gIrWU0uaLflEXjuUg9yO266vX2KhjN4U43Bs1bDJNIa1FlMCBaSvDlfQsMrselAkVzTRiXuVmU
tWIgxORRWyskQ7lWw3O+vPCiWKn11jktE63l7ViOgr6ko1y+7u9HenmkVapDeiLVANoDsuOvHumb
97f3/J//I0z4by//uH2v61/6w19e7dvTDZqFkaDFhllhbiTMK9+fbtAsPJ6smSkPgfaKzu17jcpg
6KdV8p81KuZ7dirsW7DSYN5Hzfgb/SFu/V+eb94E4TDEpadTTovn/0ODqILnD+Oq4nKuQiBiRoA1
hSzoxI7dHjtqYlVQICJg/1zmUrRWg2GVS3ZIUFm/Tmd/rZLGO0fRHs/1ZgRHRVHoqqnthU18HRqg
njC3SRJyZRNl1FQQLFBtKh5RZ7YOWgp9zaxZOzv7oqk9fLp3U+J7bWfvk2F2zbLDs12fnKrahDp/
fr4rA0xmrbKzuaJR1bEV9l0wBdjvgu00ZFc1NJlOjS58S+P7Dc8cKfuBtnEeW6+1mBTHa9yJbywP
3KCbiN81CUkgeKrL9g5u4aQvVoMKZS7MLxTyQ8TpVcJIsZ3+S4rQQ5batUT0Yy0MFAQ8sylHTBhC
mxvSR10Dla9lazTgXlE/DlznoYPIMbhEcnLVmJjX+47c0aoWuqvrzle2ja7cGo21HshEs42O4irY
annHcRZsyO7iZTEW6PlhzBqXgJfdVJVXJmkClR7tk+wLgs2dFoY7y8ZrXDmXaU54CECEKYhPiq5v
iELepMa86UlbGnDYEN17YYEoAT0nNghrp508A6xOzchrZpdhJAQsNMa1RWWUNxpRv9DflPBzSvFF
iKfnq+E2R75P0O8mIiZo5Rgte5K2JZHN2LQRGJhMu1CJCsELkJOPOAWhS7wRRWS6KaBRD6OzHsoQ
ciTTxWUNpWMBZ19lvYljmqwRVmETPccyoFvaiYbaS40GcgE5q18Xyd+CIhDFGUN41mkKEca27xxK
cojWSDPWsoMGcDmOv2ofGe0tRZRQFmKx4BifCMUiJZRoBJNMtW9kriEIdDdQeum4fAGxTQzdNF6r
6EB2AQz8l6xy0SOKfI3GVHyQYKBoeHqcFVMQehnxBxYxI6lRo4vTdVUX3D6yDdlLt5DsSkgiERQb
zi5ynPtpRjyYAwNYBJzsyIB8iTkm4PT3EXOIpvjmunMbPCOZMI/oi49EjBc1YS1pW2Pnq2Su5NJl
1oKNm0aq2Exa/X0RfK3twFLpDrI0xD6ssf/qIrir37P37PWf/+eX8eDPr/Hn8W/IzOId2TY5r9ng
fTz+Kd2o0gCCsqhgOvDh+Ed7h2ZPLM7/hef6obrjzhDjwe+wr984/pVlBPGjNh5XAPcTCitKTCBl
Px7/Noq3ia9QUAKTRJNXKD5TP804MClBpBgGiFqE11FrmucpqazHZnocWrTPzjnETpZkjOOdY22f
ibobpaeusL2Gmb0BFzpvcAFZ760ZbknrxVed0GF2Z0diXUpsUa1d+iWzPS3fVNX7SDwjoepGRIue
XgLek7US1d+LP/luHBBt+l60N5IKgqu4JpwaSS/h2XGyaUF2yT1R0QGL1B7XNUiVqHgQvrpEWQx/
YX4p4H6SL630rIaqGW/U+F3T3/i97UhBPbCEXEUq4xN4CYHzqPpYanq8atoEZoV/NVxKOLo6hPMY
9yIe8CF9ISH0ZJKfYFiYBYQdz+bvs9p9UD6NfgtUsTiC9ViVJHBl1V5xED+3yrHszI0dJdjAq9us
fg9C8mRzDun63BpnpT737ZeoSVi1AntvPgfpzFp/Qk6cr3JCxqr0lcx04TFwR33yEB8z2XgOwJYS
Q7PBg7Qm6Y/AL1CN/nhUGou5qTD3GauQunRMn82IyQ+3ti7fo1bCAEpyWJhtG8fYO0V1qGGSVKLc
1JzmSJ37HkhQqCIM5OXnKhjuA+4/jAjaVVUabs5vkF3ZunCmxFPAWDUaqB0Jkquueuag3AfyVTlc
VvJ422JCtWtjX0zhUQEaNhfm2tdYUhcaAwCoj2LLukjNNaFqs5bsU4Apr50lDyyOBiYeJEpX5egu
O1VNFc0xe1ixOJk7TtalqV1EcERaXvV2QvctRmy/fwL+b9MbO4LuxPiT+hIlzl+dbYeXz+w+/vl/
fznafn6JP482C22wTltsWs6yu/xe2YKVMn5CVnysbNmVICTSLQSYAOp+ONp0Jsb8N4a5xoKj+o2j
bemBf+lcbR4DQ7Vw/+hi0Puxsg2jPEXnR+c6IdP3W/MGXtTnMZW3VR3trJn4OaWpKGPGk45PE9O8
azQDbJtMOU5R4akgBuO8/sSMWcEZkmx7IDkYmLWzPM0HozWwPnIQ8vnMrFsqCCBz6XvaDLiNwf9H
4baVPsuzz4AR92ITNps6iA4k3R0NUhtlsyVttVOOchCAfb3T1ODTKL+mOodmTxFXhhY9dZvSXbca
PkBq5iy9CP03skEvyZ7dSCSf4P0MrlEIYGWCydbGlKnYgkMbZWWRvaGX3BvZdBVn2LHVrPegPW51
Wbgj1cEN8I8Hcr4hV/6UwY+xkx7aBeGYWoXbFnN216abNC+2ql3dVL72uS9lkhoiFdNojHlwrFfU
0Kc5SahUnMlTg3k9h+YOzRN7INub5JxwqNRVTeOSgEz2NlW5nwsZl7OuulllB+5Qd3AvGBToQbqb
OqTakcJZFwcqSVBpvDJDhbXQcLLb1MXH8VjFkaeaxV6up2gjw7zwbJ8aLB/JZUskBR5eVNNrqOpl
ByCsIQ4NJtHgasq0M4r2U15pFwGgDmUAwdj7/TkJ4gizEJibls5tUw9qthpg4IQxMBwVKo4GHScV
mJxRAHNCgc4Bx6S4OTSdEKrOVDZe52OgIE7ZcNUQJRUEngwSTyqQPApsHn1Qz1P3YupPzBy8DH5P
WhMoiJM9Ui4toFthOO58wzx1nbTK/YoAbw1zuu3CC8OKnayxxBK6hcZdu8MytJ4gB4390bTxvTNz
HTObRVYDGFr3bFbMPHM0XPFmli4baESBWT42M2X+TIBvJIBFjEF3NXZoWaCMesxR61zgjbRQJU9a
2ZX4mBv4RwNWnCEYvEa/0KEjmZjTi/zJR2hlD9cViDOj+Nxn8DYVOdpEunl0NIy781phwq2POfwl
f23Gn3IVnPasnbFtEfzauRXwJpqm1OsFUHAUZCdVMJ6sHsq2yWcO/JMmOFD6VE+br0txYTRe5GzL
AEQn8hTFFHqwJNHtiwWgGxiMM5dqfzEp6zhT3MJwvtjRvF/0OMsGfZGfttyyjl+BYBOqINIiuUOZ
3GAbu8cB+L7cL2JLKP4lvc+wWdb1idqOB8J0cb6Iol98gRHJVEfRWue7gzDjtfq0bgIoUwptKU4o
NcbLFCJ/q0cvRssc1tqOlHs3TYBEaHLBRijRPUtm22r3/lsfg+oyfMgMdrfuSh6FZbY7hfrsDSpB
1kW+B/j9qo2K7mVqsMnm6f/jevuvlAQxm1FhHKFTFdt07pv/vI48vGSvvywgkRD88hJ/XoIMWSnG
DaLwxKLvY3lPKCeXr8IunxvtB9mskP0woKUjMAwaD8Ft+r6BZLqDvohXJGgYJRhtwW/cgQs58cfq
nnvY5KnHceOY5s+wkyaSGjUofdVdZDCLQk1qkbr2QAFM4ACVMm0WGRobi+syyE8kRWX9BGzPYBMx
dazoiPJekt5rwR6IBYWAbZ4CRa+6E6o4IXsVUhWbLdsbyiggBhaVuP/2VUQgI8ZdNhRyFsbHqPbf
ogJdjOh9g5Yu2BD9cDKiPGhEjxzTLDuiaw407bCYBn3Tltwupc22Kw2chm11+c6OrYA0Suydc9w9
2GAc9QlxnozcBtIjNSSoR4VembNIfyfyEPO6HTw4slF6kd5xCxvWfU9cORy7CBGp1YVrS1wlCwpv
FtdLX+SvWjk3J3Rfu1o4JX6/mPyvfNowywqUmUFTy0iRbvI/P213L90rq5J/003/9BJ/Pm3s0NmH
YItRhCucVcS3VQlwIfER/0404z99LzlZ6qO+odMGhrZ04T88bmJ0+6dM4DceNsYGv4xS+elJtWIT
wefWMX8qOO1mIih4MJksyog6vz4dzA8XvGUtYbwGn7BuRiA34eizMS7gJYohlslDsqw3im7ID2IO
tugFZBl5jh2i99Wl7Gj3bMEX0bhYlQA2ko52wdJlUYhatYmyVGA2i0WGVtDBP8FSyA89EXwrJ+C6
ZKSkR7UFaNhJWUNb7qhmh7zx112fHto2vKpZ2Ye1RVyBthv74gwKeVV1wzbTYh626C4qZU/V823U
EvTZqeA/aBoxwSVp5JEjz4NvRG7bi+HAeDOb8sknLQPo6L41ykPZIKjuAwaDRQtyx1kb1ZsTp2xh
hI+YdHZEiwFAC9G3/blyEaLZ2VcMcKovahK3xFnAKBWjtq+O4gjVu3AvZ06QnXzrJIR+fhorO0Ua
tqp2pfcvxA24pfkep49FdFvZDONggMoDeYfNm8q+2ESq2NTPnfQgUfWaHbTpKHDn/k2yZiQD8J2K
50x9UsxtFD0XWPBTglhD6ymIHxMSOlX9ITSgsvGj26BcBYln5uCpk8dqOjOsyDAX1eFLogRwSKaV
gmbKvG2Mx8S80ANoJdozgmcXawySQoLzolyFqDOYZ1mMXQSDVWywDGdImaFWoD6xJzOBEO/SIPpc
YZ4OavGeLZIs0Q0XHHVCFaGLPnnRczE0Hpk4Y7qKkDINMrPMOh6c09Ik22bE8SmRP9KQMKfVM8NP
PjeqYwRn7Jzs3DLorMsRuLyipIvvaimpyLOnu6ELF+NbPOHKlhh42+vyveKH5T4y1Po+DmppNZr4
6ZfaSezPl+lmLoapBZbwy8WWtpDgACRJxwCH2pFPLcNnshKWii4UQ9qUae3yBXKI7Q3P3Jsl9uK/
fyz/b+rxDW52ykVDNoA1MS/8a3nj6aWvheK5+aHJ/3ev8e3E1f+wQUuK0gFFF/9APfntxIVLiTkS
gRyeIRROws384cRlW4yQWiDWWBkLZuX3AgeXJOUYO2tO8mV/9TsFjrIEE36ocITECi0X9iI8ktw3
i/H4w/oqUKS8UWYLIQef+fUCDRRA+cW9s9h79DFj3RKV8XYRM04RkhaKM3W/VB3i6VoqlWVBbHdo
mYZI4xEQWwlxskCTtdfLCwUO6g2lMOoNusSrbGjOmglZWaabyNuMvtVAoMLqRrbaddbfhlJ6TQez
DpVmbzTahoJeLG23Ku7ESR5Xpp9cOpOzD8b5Ui3DyjXAAilwOjIyxj3bMNiqcWxF1c4fH3rlztTJ
3uk9qxpXfjUe6jhdx7x0PpDqrLPxzp4bgAJwL3ZOFa3HtBtWjSbiApwHWyiz44qGyz6aTDnDiW0f
KUU+guXIaY9lP+2yrn5lqDm3LMDmRv2kDQAYGiIISjiaqtxdlHA1C/iaBpzNAd5mpLK1EgDOEhIn
gs91ApkTHVq1rgWsEzkEvTgFYi1AnoCb2bU1eQPmGaNWXkysUwT5UyBAQzgE3ARMTyGNuIt9dVmC
S9m3GL6/oY5YhQHw6MwpZEZe9CH/uexyXz6HsODql39cvXRp1LS/bLN/ebEPxwH+QwdYwPLkil3x
t+PA+EMh90OYI+i2eLZ/PA4MnnlsggrPL5QgqsIPxwHeQo4DjWPIgMb4W/0OjdmPJZg4DkBIGkgx
Tdj6xs9y58SZcDuQPuSGXajyj/yBHvohqCubqTsfRDtT9U92ljoXkyXFXhYNmNCgDyyogUgd1mSG
t25vtLkI84ytS5zDYNlMkGdLTbZMnBa4h5w3w0aYiBoV8bREYuE2gNu8S3mTVlltPI9G2N4UKr49
wUwJagilhWCVJoJautzLROmQr0rTooNyF0rpr3yRuN/IqfVmCwqq+D+Lo69hI+3VrEKXpaRQWg8F
1NcenGopuKpjpm56SBxw9nAu2IK+ikLmYnCcaGUrpdfLyl6eom3sIwh18G2T9oA8moxgGTfD2MI1
N0+D3K8D6TKHv97W7DtkGY/E4OW4wvsz4ewPHVZxHcv4Ug7MmKFPC9ZgWXnKMdyXr2K3Wkww/IwV
jlwYxmoAguSVUGFdox+eFnEbVOt0+/Up54xYxjj4KaJjLFAOMgWjC5cMwkNBgbeYshIIEJ1AQWgC
ChEraL6XGc5CXBHnzDLMWXg5i0hmKV2GUCxwhWZItKlfZzkF5U4/OI03s9YXavT/7gpimW6YGIsF
6UDH4/CXA5ILvMU9/oi397+Qwvz0at8OD04IIgploYPGTYw2/OPhgQbGYJ+AW0JMS9BJf68lULPR
UKF/Y4vxr3Cj74eH9gd/7iOs4XdqCdYWPx4e4q2AS2vYnKIcHoxoflwYJAH+yZRxDTs2hMA1+zup
2seJvGrGEGyIugJNeV8pzbmy2A1CEDSQbluBszaLC6GUUPzh6Jfs4kZyODPNWM/Ihp0i8EprWueT
caMkmTfMxiawn+M0eppGf2MTcuFbkEqFAd+wcVlFh7jtbsdgPIIR2CfzhBsrf5Aaw8unYW/YTDUK
+zii8NVy+2RW0yrtksuW5V5HBVL1L43k7MjRw2+kHYSgYVbKSyKiNmUzHXLddrNh2kR9dnSQ3iWh
m0oIfCfctrlTffbjKVrVukpbRk6MPe4y/ZED9UIb5y+WpryOKjCgMtl3TbiqDHCq/PR1Vj52c7Ce
cxVdeEfdj3BaJ1+pfegraVPS3+S2dRnJOgEIg3YYREiBpD7NpkRCoqVfG4q0L/v8GLbTl7lwPmnN
sC+C8n50ENegcF77dbi1lATytHOhDy25Z4bHMYSkIn3souATRi56KrihbYlee4rPiiPtq9Q/5eFw
CaR0y8AYvYsCqDNVHhTsIatRh5va190FumiPvLsAgYze7EhOR9+Yo86oXdVv3yfJ2YgwDam1MY/p
lH7mtnSGh7l9qNrOi4KUWdrAykYIs7tmNzZsA8LQlbWQ2spWb2qWANYQnZ1hXJvTFebjG9/QP3U9
NwXNKLOne8n0vaKwXX0ydtCkvLidzwnLBKRZrMf1U5sOT0oQTKs2TA9I+Y8FttdgoxjRjdEYpy7/
rI3kJIT5Z7u3Dyy5sekRIjL0N63f3sa1vI2yxBusadM3EBuSl8yIsVY3XixV5Lmx/iiU1ZA6Lxzj
67bOENqU1iDa+89RVl5ZE+pjRzm2VIp9F31yOrK15i6+MczhbbC6dyJEXMmxgOlYzmHMW9bpevw4
xs0xSsNdPljPcCHPcSM9qmpA3Tt7KciOmtAlch9crYnv7azZFmMXubqln63G3zglodKlb92JeEKq
/2NbGNedNa6DihhHy3GtRN1pMhlbvFJQE8Y+dCubRK6xBCTLTK839G0ldc/WFBwrtQPBVz5Cht91
ukFgHsKuuVZdsk9vbWU+wYT2bDu7kPPgKoy+fkqu0zB8qGvyGWW2CR0aGwVqX2uVD7bWkRHa8HEY
+A1PF7gmvL5/l32DNAp0OmV5ksVfUCiSN5rBvRbClpZh8up5t/GBWmaTQaTUfJ6x2k9m5qpND741
IAtFT9YSsQ8EEe+GOH2uQ2zSesYHo72Vq/icMxdAFX4YTed1qOM1ABJ4ZSMqqPpsT0AHUn+bRNW6
woGpG6M3RtVJj8l8UqydGUZ7g/0kd/nGcmoqH90LtDdr8lcpedT5nG+yDIyhX20lRF4ss7xQt/mp
w88JR5tFKkU+jK5fadcmIrEe+FfDniWVyR5ERCaPWBvVlN8LzBZEZsgW3TRIvHLGKIAIrZy0TVWH
pxw9m0E4ZNRa5J7iw9fIS0PE5ms3+BFM+WXqTRYhoRshfM8RvDktDyICON9SV0M9721ycixgrWrX
rB0OmhHhnImArkVI1yOoUxLaqfpy4ksBYiEXxI6O636GzocUb8BzExiPJQK9Tk3XGoI9RiuPIQK+
0oH7j6CvEcq+gHezCXuqQeI9kvZLRa3gMMpT+cWGeXrRIxGEzLYqE3PjB+neREKIds2VeCvKUOGD
YL6NcrRurOcJ4WGPADFKVRLWgrOEMLFHoNggVJwRLEYIF30EjCpCxmGqtiZT7Rz3i26aq6QjbwTB
oz7fRcgfQ9AIuVWeLGSRKfJIFkb7EbmkM4V3AUvnwbf2OnJKHVmlj7yyRmYpW/UmkvCbaBYQANmr
5MJz6vBaQaLJ0+2mqb+akG7mSrBXkHImSDrloFvHOGAkefxkoPkUSXKoBUE2E3RD+1z2pWekMxBD
g7GWhQHDj5s1XXFM99YQSOpcSijSjEDfASvcoH1M4SGnZJGY8JFjSSaRlD013OQY+OQQqnu/qVgT
IKPOZSBc0Jnj2puD4ZzV03UZzQctpmkGzSNDaI6S/F6D2JxBbm4hODeQnP0qcrXO2aBC2bNu32Ws
OGc/IX1N2UWQoJOuP05VsAky60IvO1w5rC3zCFf+uLH1+Fzb8iMIPdb7k77hsw6eEvJ0Z3U7ZSzW
ddzsM2PcjGG9LchSDbTQUzJgeDnhDWFpHFJ41ipc6w6+dQ/n2iCUdzUYryb860oLbgd42C389RE+
NjfyWoGXbcDNTuBnt3C0zSY92HC11Sk/8uO4teBtw92WkDENCtMMeNzSXLql4HNbNzq0bugDJezu
isRAf+oWU3ZtQzZAlJU6lxPEbyn6pBoXPjgiGYI9wGOaHHKO+6dYfy8YU9o8wvZ4nzSiWbqrw/cB
Q2SnvnbzOQc3HoEd79t9PPBmvaTTtWo8+ljXzFfbqr1KIBNvW7498ZssYQIG+R0gYjc2iK5qoq2q
XGTNgeeKkzjet/DQ++5azS6K/ktkv6ny6Dq4sYg8WZVw1KUpW+dw1RX46nH2UgT8fFDXa9hQTWCd
Kr7THiq7DZ09wPFJi+mWM9NG9UsFw11sj1KY7uZ8n0J4H+xnrbA3znDTQH9nhLXJUaT5EIgc6PBG
kH5SocWnUOP7CE98Q2DVStISVuug5SM28w6seb3XHkbb2Ecx+LYhux1g0jMTWgXjuDXZ8fc9ob3D
SU2AMQ/muoRkT2HHkwrbHrPNqYR1r0f6LjZeWuQcYcXMWPRlRbrphhjCiu6FeXvdKfm+mpvt3Gpr
TKerrp7WJWvg3+9J/kuXTTT6kAuZOtA9sG75z1OPqyh/e2FSHb7kwcvrryMPpic/vNKfXQulMaRi
qG7Qg0nZ+di1iB0XU0dGowJg/OPOieLB4n+YZljl/kxGYiP7cf37G1snwxAO7g8TULoWlPvE8NkY
DUTvQgP3UeYEJHiGptAorh3R3oF8xc/dc1cJx+Qy4e8nFqBYURHRYDYxsgL/o/lWBtI6iIYvll65
zH+Bd1b1wWZb47C1mdjeOIF807DNMVltdGK9Q8vi9SZOUvY+MvuffiKMuZnW4N63BfshtYz2E2HV
EXsjJa/OI3uklIC2ir3SCDvNxyCasW9CVcQ6yEYkGmQr22dB7Kgby7S9PMHDMvmbUIXCnqLri5uN
giFuZcLQzeLIbYr0OM3hVWlbuyRSdmFscLcS15FXJFsl/I36vsPKEDUalONP1mjA5H2ICM9UjEsl
RvfedKuydTwpCC97nYUYEOWcJL+QZi4Jp4e87ba5lZ8s3VdXURUf2kzd+X4HPcg69Uado0nVdr2c
bnriWCsf8DEL7It4aDyLx9y0QOZVRLaDZEdFC0QtuuiacpOMCZEMSoR0CclqOj7OjvlSRdnBqtWr
MAG6gZMdBl10m8/GXklg9cXmqSqVa2vAmN9TURAq4padus9TAgFN4PVVcNRIMIJDDx8I6T6qdaao
1VaGsmEqsZvqPem381Wstjd5Y3dERNunoFFWXRxtEk7PqE+xQCg77IlHfSRIoWP2nCefkgJQtpms
nQTkXa7M0OzmT52fuLMQiE6NK/nNSq6U66BJjxkUOyLz3CHQiACRdn13O/Eu+YFN48t31eaUI9SJ
xkTMae7bm5lYEzWfvBQokRZXXm/j/mx5JxywPbqbSy8GkYemH2/lgsjCqD+FBge6dhqTjLIKAwpt
QjJbq0k5DQbCO9abOLeu5kI61IJN1FbBPtTbV+SlfB8CYVTDMqoE1CiBbhToxV6BdtRV4VYqcpQG
SryVdChfVn2jZYO5srr5XhXMpJL5FMtbClhwSmD79obgK9n8tBbApRIf9sA9I2X+oTQhXo1VInZr
T6gDPQdwU03IpIUqTz9HSgXiJ8BUQlcjddpd1fh3ppXcpmiEp6zcjYNEpycSL8FKD0QFxw15BqwR
8dw9NRkKZLl7r7COFBo/rqIwthtwIpeZ8kg45lGRiiuDft1v83WnF6iy7Gpr2ywFGLjL/viYVc6n
0WoOTZ2RMKWXL/YUP9dzjSir2jZUgYGd7XTaUpuIZInNQKQIjZ91KbFR1ohUdlCjSSW9gmM+YT/Z
TEQvF3p3LRPFPFeE1tIGpFZ6x5uPmouhgjp1O2lWLmvCnM2K9pJwZ7mv3ImqN+NDmGN8V035nGbq
DZVPuOpAQgXtg5Jp1Ou516DArugisya/mAnXScbsPQUfq0bPdSldqC0ftbhdjXJ/MY3qa6ykKDui
h7LQGXeG3dmnv4iCZKVRmBN9Ys+jV8wk8U6xdYRrdSllgxv6xYU1Tk/i3cmy+bpjDrGqSGlemUF/
OUjzseipRzr2lABiNXbVE9JlGQlzjpS5sSi+ZXNdGfNtNVwW0pWB7LnFpFgnxSZRVa8su4tc6KNx
cK4zBNMlwukYAXWQMSGYqul+1j+PCKzRpu80BNcqwutSKLD7odrbQpKNNBtJ5DZAql1m9mMQPTTU
5gaznlZ7wiq/SjUSKkuAZxGOXmdkdcsvY8ZBBbJcRRYuUXjH4Qv5JK6jzl6MeLzE8Fimr3GDJhO5
pW2OKyDqpBa9Eqi4i4jV6dovRnhujLMTngcE6hJTDtV6m5GtW8jXC2TsgaVf5AGSS6tez0azcprq
6DC4Dhholz1Q0GolGdTz6OPNKvISyTz16UvISSAKRTE0ohuYw9rVaMOV2VOZrkXtlXjV8RPIvFVI
DT6mT2mQHYMivLXbYFdwMfnI+BuWbS0obWo9O3sWRahp3ssI/2VWaw5GgBlDwMjTD/d/U2EUmGXM
8120svrzEN5Q6Url2UGpWGs++PyTmV4ygF8N1XnAhWCabxOehMyIaHLldSyvByjtLWO2KbsrSWZF
+rcfMDQ0GBvq5j1DsduiDK0pMmWUf0WAVDR4q2xSco4x/oiAklzPYsKrv4ScCWp57MwboGWh9hwU
tJHmhVw/SsatKr01/C5iWippek7RDXRosqZzlTz2qBK+luxfSC51U9pDRX9IcrxqCplUTwmShILf
QjU8EyWbFU9a8dxwH8VmxGCtZwBP4Dg5qj4KB7aJdf1sml8UxA+D81lBCkGizYqeY5VHt1H6qFTv
CaKJInxRtCsZIYUjFBVC9ehYJ0wA2UlQ0GqhvViWdV+tT7Z+UIRCwygpvqjT/t7ZIZy3UMDj/rbx
ALEw+4vqtWij7IetvSj7fv7zf9asSAeFhvDfqBLZSQuTOcu6DzN2kcVh0Qmhu7FRVmjM37/P2PEi
MWTnxTilYIRSyf5Otfr/2DuP5Uiu9Vq/CkPzjEhvFKHBrSxvUAXXAHqSAbRJ7+3O57pvcF/sfrta
IkE0TyuomU6cicRDdqNQLvPf61/rW+aHBd11WgWEBvASMqhtONJD9W5fX2H/1fWG3kRb7CaKNGzL
92DpdnSHB3iSzPpbEh3Mb3WGUeolheE99TdROQPDALppLRXT17xNzO1mzLtLSrpzbYUgaOuAcg1p
cSqNmzLT5/W1qkiYRrO17cheRH64TR7yO+9ZrGBO7go8zQuUtUW8C79mC+zYC9uPt8a6XdDjs6qX
+a25myoSQL4A/YHvkEkBIeoppS5kAXz1bXzOXs2dAXXxDCSYg/ZW2eOrQeAPl1a5Mjlq3+fbmpKP
A9/E/BTfTjuG0B2NcdExunj3w9HcWQfuZV+jc3Yp98GlCRehuWCEReo6jrv4otxM6qI4N50PuD/k
N+qyVcVScFiEl/SUnd1XWdZubVK/oLZVuYnu8SuxEYSUVu9xy9cn7ehwNo/9+sSkOx+DU3TJ99D9
Lym6wSm8YwLnrwQn/OInQCCUvuklsBV8XAHH+q3QN7UKQ2Lfe37srIPgomeeL68o6UJrNl2wq9MN
o5JJDFVZ1tFW4dyP441nkaLPyhfORsuTBMctf6tvUcrZC+zUFSJb4lKdy2y/DrjldqnwMUCksEvM
czJcqgwn+YvTPImJkOxiZE4fv6TJxu5Xciwb+9WMJOf1C8eRUquPwl2ZmZ+UWxUciXUbJ5tRuw8M
uCeIlysK9sh1Ka+Ju3aqe7da1Eyp3GI00p8j3Axs89a54ZXg9hE0nwNeHiVioSJ4LqtcrK15axWH
5DsUTVieTnkBa0n1iRE+K6+l2PADYWQGDThr+as6cGD6RXFgVvfqDV1IQ7MBl80TFiPzN4EJbpyn
wtwSmKXv0/wmhHySqnnDa2bNx1DsmgY0gfxZ7QiFCunuqFF6Ui88U76TQbh1h60JipVPMAEw7FGy
cnxhRWdeI500i7riN+hpbsLBf30Rooz9wZrfomrWPNGq2STfGS0YMnMeuThPZQOVB83RRCwCHWqb
PhDwZj7X6WPSs2e6DZjnJ2TB1vhmtN1RxcRilrcp3YTpd42ip3l8rRpoJd9tby1miCzuuq2WrF6W
OoN+yscEUCnC7SeRH1i/UWex0eFaV4Bz7IuRXvR6pSEYVd2wt0J7k3SfE/MeKnYUfx6IQnulsptI
28zap4FgBRO2fZrHVVRtGgMF7q2qbrpyM6rLifYtqDodB0aH/rPopqsODgdcR39ANqyy3ZTdSNkq
aV+7jo3OIcMPo1sRsbpb9kUAlVCbVhS8Udu6NNu7eVrP3dIcP2Wy+rzt/Gwg7xJnK0Vz1ix7VmhQ
RrjmRUqSXVJcbOMy5ncZ99USRDrIdjFAwe4TSs/x7ngjX+bvZvpqObQpInOy5W/GV2Gk/Fw4qQ3l
fCobQ193P6dERYZdTwNde5wgE40C2ejB9cpPnhmRjic2F58LhcTKynU42hv34Qzgls9BsgES6QdY
nIN4Pc23KSSc0vfChn+3dHhvWE544ZMz7mxtFfHqmnmwoE5mYZJvmtCayXQTu+C610wkbOp9IBgh
bLobk0XR3wiOhS6LEoe5RvTS8ocaDQuja0PfpfHejp6tploEdrpO+COp3BZ0rzWXTg/VN32bqprp
D5dByjylazhHvYUuvlgDH2cKUrQp9xNFX4W6fbZZIdpJsu4Dxy/Cb1q5NnPOosFWbufKyHcC3hCJ
Z5r4wWwYp2BPrCNZ8kK+1TqnWGPRjaeotrdNknKBM8BtfK3rJzGQXk8d3pwv/5pXfiSlr+Vh2P3w
1zAI/GpeuX8tuvK3/1N0/+//FjHYjPI39Ddk4p9GmI8/8o8RhrCCChYVjpz1A33zh9MIXc3jX15l
LyaZPw8yhLixQaIJorpJVM/7QUa6x38nkpt/Z5DBvfSz7IbWhtsI8yVTjSsHnXeDjJlOyej2Mjhd
zMG5drl+uJSeUm5pYdNFOLntZ+WxiLSXzqxvGoCIiBHn2kRsEWTVPE6kCPU659OIc6reeOfWHk5a
7sTgsLOnlBOtnVlvghMu/Ge+SiHaT3QOxs8p5+C0qr4ZZbzv8+qmzvLnlPNTStZQ5/xsdAT4en9w
Rz82uG8a0aZtW2c5u/PRCbRbbzR2cVOvVDvYW0p49AyVbRgL+7YykPypLI2KU9GF+55UoTU6fpbb
6z7lbl1ND+5Ey7RSv4Y0k/bOYzG+Vf3wTDnjUQfAFSg8THuaxq9GdBw97ljdtHON7DR303HK7M/9
eGi5nYaut4yt4djX9rGtwpNmocqwV4s8e6c5ycaZGPA0Oc40SDcJOzZWHMgJtLjdxaijfjOMRO+0
fSacegEo7TZLrXU9Z4csF+wFRhqwxePklYuwVddZzMIYT1gZcGIa9JKdM+BquTmcYJgVk7ImpgN0
RFmVUX6ElXIeo2o/xchR4TN63o3QaT0wvfMkKjYN8dGulHOoF7ggmn2FWe5Ba+qRNcu4liejK5pH
sn6smbO6lsfrOaSn6kqhv/7Tv643P643VAaCTWQzSUPgr9X9u7KVjsafLi8ff8IflxfMin9QW+V1
4o/LC9ljqfjD26Lc4COXgfJELi+qNDBd816/X17oOyD2wYXRxeaE3VH7e5cXqdp/UPVdlbwUURjV
5bz24ZxkDMIb7cxRfQXscCz5w3pASjRTYKhIFmlrMFjk4EkFmNJU8kplLESVBNOrUfEK/W/RScuO
WIIqPdE0QH+6kpBHXP1XxjCrle8UNFOiKompXWzWJCOAqLJCUCVVVXMGtm0MmJmarvs5eFD6AVSO
4y1rdg2wXuigS9RDreFDaJOVgjQ7m+MRmh+/DVDCHsMhM8faY3jIGSKcWrBAZUNczi9GRaKhqAn9
pvQsT97SRM32ULVd1O2En5Qp6o4sB5FIV/WHuN3F5XzroIur6ONOYu4G9PIS3TyUArqNkl6hqAuU
9VYq7CjtM4p7IqV3vUCRK8MbCxmzQJsf7HBvodUPlFMbolnifL9BXmU2R9XvUfc5WW97KfeP6P4e
+n/LHiBiH2DLxUDOhiBnU5CwMegoAZ7dwDfk+YosdJIpN1rnLic2DVPHlGydY56x4jwNunGTWo91
RZkgO4qRXUWqm/D7Ir9hHcjlAf3Xku6Vbcl+gwnt3MQs5atiWdswbeQihD37GisLgxEbEktZ52xM
bDYnCRsUTtvJ8nrtKQBUU+LyP7E2/lOuEckqUEnGF15eaaQ7+R8LMVdg7bGP5+tMA+ovlmUrP114
fvqJf1x4MFpK1ApzAw/3p8AowgwpNVAK/9XF9s4DKW3TxDAMLj8Qapk13l13DPhiksXgQBAkCPF3
rjuy1u3jdQftCBgh4T1mKN3+cN0Jch0rWjFrzOwoypl2Su2RmhIbQ5LnBzjVYhxrKVphh4MtiJ1H
G0fb5HoBx/nXsQm2aj8vVEw7fG5RhuctYIB9aYa7sODUW1b5c5A1+K0NZ92NyjamSsRUVJqSrNsw
sW8DQU2IES+DlFiDpxwUMayrun3VnW6t40OsUEAGJaS4SM8z+CrmbZ/UvkqVqCFR6bU4EiXbuupt
b4ybRmthWedH1kWrkoOrtHCOYAhcVWzj9LZORyIU5V1IhGKkC6TzkocytXdqgFQwBMmiytl+FA38
l+GxUQVxhjBaJDAG8ll/KrGrWGp7xom+GzvWFVjWQG6iNptl7xdm+TjTXpGE1iuuxUtEzyyYKew4
HEncSzl4BzXGNkehLK7NjS1YkxrdIaBY3nJ4wRuQoaP7OCqcUkTRnfM5WYr8rXPKs2KfYnYRnXPy
hPHNo2WxYLjDVc5FJmwWo5o+4jJbzWa6weVRxaTHR7ys0mk22cEuCrMXRXY3GsjueaTTO5IAW8UN
5ag15+RNGBEB7KhwIuYVc64ru/EG0tStlXBkjNNtX1DCkYivbuFuoRitOyVdVU28xir5KakZZfV4
bzJ31joutthdNhz6hyEnm/N9QiGxxuFsUjg5yObJVnZQhtW8H7zg3op4X0tsMoWb+aaSf0nSYBOZ
6TIpNWBruvsmt/HcxibrfszdU0GjJ3oSJPxQh4l/bTAFuQu1XEcIvHaLhlSpX/nfMpH8o3tH9v7I
iNz1P8H6Lk3B3VBS+SNmeCgPYBRUyeyXxnxJKneNgtyADFheKwRak7WLWbdkhCQpXEbg0mxo2Qti
eWqV4i7VaPm48sQbmeR0cOmbjXwMSzaIyu5SR9aWCld7C8D1csuFJHmdC6/VH2paAiHH7eDLvy6b
jgyZRTJGKns6SU0rLWw6BOJUR9vUEquGvmNXMNxI95jBTgO+VpfmSTijb4KAM2HvJnryliY9y2tz
aWP+S6ULsNO+UUy+I921pW8MgkFzDOEKVZgHSR2t0lHZ0Im4MjAX9kb9WuYha75oGbbpKhvCL67W
7ueKnqQ4O3XzhB0Yt+KAa7F2Z1AoBofxBBVUHPMMGcSO6WLC76gb0ykfkNQG53aMu3Vj2NyecUiO
OCUHz1aWLErxu5X3E8cAAT9CqOEnl11VlN55OC/dYbwJung79tSgJtU2stCCJkxpSm7cdoOJxRcX
J4LDjYWrk9XS0RjUeyUz0C/jiPYbayNmbZvPzXMcj1sbf2iFT7THLxrjG9WyhOyVOLCmYZvjfNbx
mNp4TZl5/BKNUVFssp4jToR6WEAFIUYRPHDOQHbFthpq9smcBUaFoduYGFtDzFWFWuxybKo1NOKA
TWeMETaMglOOMRYRYpvxvecL/ZyViKosNvczPcK+nr5EpXjxkv7r0EZ30yxYrObho1W15H5pP0/b
nSiKixOVX2Kbr9skE16pQa+bdPLi6CVt5Q8kULW5Af4NWV//3OP/NbVpbVfJUonmjWU19zE+YS2k
ARDfsOrZ+wEfsY6fuCu+kO5jfonvcjdZ2416SISyCYNdHwIBD5IlRXOrSu9eIr3Z6XO6/PvHmv9N
UUy52TAM/q9cYHC2cH8ZwrrOEYtvUiVBHLl/rfovr38BX/r4A/8YI/ABGSSdrgWVfx4jOCtR5abT
AUzbufNndQQXANks16FDjV/z3RRx3QDZ/BeMVKT3UTv+xpaHZo2fpgh+Pu0VmKJA818f6r04Mpe5
LjClaLj8pudEeevLT0qdsS1xYHgZ6pdR6MiVvSl22lguU27s5dyu5pEIxB2On3YRaebaQFBI6wCt
wobVg1cgDb90rn0wBuNsEIWMHVR7BY2S4cHvrJDatGcy7Tgo1O5uBLbfNY601i47Y+yo1cqeFOEt
bT0/0xu34yp9V03TyhKnrIyXc2GTECC0QO9EpVUbrW6OvRYfisS844i6yxWoNJHi2z3iTcGjB7l5
n4/0XYdGfe4t62xngbNiTPP74VgasViUePUXYvDOtZ3sU6O75bCytnAPNvKoUVXD7Hut8FUnX5VV
vBi7fhd67BU6TBAYEctVN+RQoIL2Lm7FU1NUhwalptOHZ+hb0UIf2Vn3c4xTk6tezDlsaHRCITJU
EnBMQ7MoSWTMNRziTHkK2/ahdoeXlpy9Xzd084i+pIaxMe/jBBZW5FIfOVGNSYk5m0eFhq35MaN3
b+EZ8c1s2atmTtZuqL56ybiM3eZGKx1tGSvk+t25/TSqLFpm77EWYjlocLUioPR2eRjbkr1ZhhfJ
PMye+8nAJUn3L5dRu1hHsQN7KHN9te6+debzWHBbqAnnxfrXOLN6HKKs9WO4f51BulZ1sLDAPta7
W7MZbpyB+gFOiB1ClsEvOufJV7crvtfN4CuhfuYDxi0hWDdVdJkac9tlyr5wUMjzJFnZ1NZzv7KX
idY852z8tQjKnFbGC+LWx1lLME2opEZi7tA80WhRls5Jg61fGJSZjuVeV6pPAsBtbjVP3KppFM8W
cc8ERkroHsrTeag6WH4uy780weCA8K2Z/c6bBcmP7iEykn1CmLi39W2l01TO21ll3SV276qxPnrA
DFHJsBXN+crRo1OvNw+ijB/FJFMzdrdyq2jb2gCuhBqdncnNl8PUbMJhHDB1UwJVt/P3cdAveswa
aM7KG+Ym1nt6/eQ2KcWeU/IUT9rzENv5ok85fFfj+OLhZkceI8US4bBfZKO5drP5k/C4VTN00kjB
K6JJk8Mdfu51VLbLrnTuszh+K41kG7D5El30pCbqPhqz3dC3t0ozOLi25nWcOYchK/3RNZ+oRL6H
l7S0MQbS1hyfOpTACEVQQVxoUAh164DU8lmgG5LLkvrhbkBP1JEVERfJ06A06gVAMJTHv3/j+ac8
5oLc4+AJ9Rr1nLPn9VX5Mv17+K1cvnavv3Ezijtx85p/+49/O5VFJ0FIvx1LEC3lT7rax5/0x33J
5qKPCPZ7odk7XY3WNM6wOvHk/5Tmfz/f4jEA3+eS1yUBbFwtru/Ot+oVk/17gfnfuTNhNPiLO5Pk
ruLXpZXtx53rnWzv2pFnBorUXzCsjPwRFtkaJ1Vcr8erQqsoARtplYE6qav6U1p07uYKL7qm0ykc
QhQSYCvaoGOIxwAaOPa4UqdBvF1LOK/VzKZH4Pga0uWvH2OhrUSOkp3a25yMX2o66XfB9YfIWRec
f1COZUfp9Z9sqRjbSMdpVl2ungbJIUgxV+lSZTZr+y2C1YfNap3b6blw0+99oJ60yV16UbfP2QxG
7GXHMrlgFF26eBwb2p+NKpOCHCs41aQYJUjjg17OxyKPL3VtbOxJfx1bfZdV98A6VgMG4Irdcc7W
kYKCZZbaBAbiWwfYXN65+M7yg+46yz5OHkRWg3fr8C+qVrTXc+uY2PONXbLkJ/E0EJVS6vKmH5Jl
nAWHLlbu7M49De2bllVP1B+ydBhBKxC0ig9XcrMU0ftBHO2UQ3frwaLLBv2lyxwOc2BGFo2MY7sV
ceM2gASnZnXyWsYt7RwSFme6O9Mo7q4pYExR085UCLUtricvY/KsVTixOExKjvOcdJLa3VybO/51
EbmK8roKHcBloqOrwtB+abmXS8DX3xbNa/HlZ4Hs44/54woip0+PJmJdqll/Hm2lOkZJhmeyhb5S
RX6/gkgoPpKVpENpHl54frF3VxBWdDDzEUKxyetYkv7ObGv+vPjT+d24xMnLGByqD4s/umHQkYBe
cINNV6ERLqE/b0P2cQXfwomRITTMBf2yG7dsNsYIK77FVN+WC9KsuEdCdQuY1K+SeuXlL9AF/B4/
whQ7XzKDNIxSHOqayppGPLTeuLLIsTFovBbuYxvYmz7pLt6ElYH9mR2Zq7TFOzQb90VUHYcm3JRO
tAF6urMqOE+5ey47HfJ9vSk9zL7D/KyW1cVSyN/Zbntqy2+K3fmmmuzd9Ftcz5thxscOqaMLbWuv
KlDPZIiAkDBNjDU2wSoDm2TDqArtqQD5Vl1CQzYJy69dG8kvpWxc/YFTl+X0LdCHozdS/wpl8tmd
MPZe0UXX5qaQbpyrUnNtrZc/7NpIz4ECYwvkNfgGb/QJ7SqMTOHkPrd6SoqnPzqRtogkH1RBfLJH
zKAidchF6clW9iZOkipaSL4oOxy86iMGdLfYCckgzT2DkiWqd8hBmLWzDICVqkBLe2osa2Wi3RwF
30pVNIu+Ycqn2barll6G4kIm84sBCjUHiQqXdc0MKpU+WYPgI4Ec+ays6eT0bTl+DfEzELkL6h4+
XawoY4qwNbEeLYkMSxyrCZdVhc+aiORrCK9VH1ip4IUwhIkUCdBVQHaNgGv6dHoQb2jXSHfnOPha
twlMB9oQJBY24xfh2ND6XdiQwprzlzF9oKFlTUT3MIScTaJMbGJiTYQaaSRIlu2o3SDs+nll5Sur
uxRjuBsENreqv7PB1yZgbDPGOdwysnjPBnKrAbudMYWMkn47dQnoz0kDp10+6mZ/OwPKbQHmZi2x
36Zd883dK/F0YxWQP+UpxQ6jbecKYFzDl7427+w0OrgZYRW2rw2e/ByYeNXBpHVo3rvPB2xn9beh
Lm/jAgOYuDdyx49ICEd35cDNZMg/RTkG2So+KkTZA63ctqJf6326cfA2D1OGi8XCVi7WXZjepmbG
caXDEeUCII/304CPN87Kh0ZnZVMw1Ns2ybTozmVwrUsG9kr93MU2/1tbT5qLhgyWA/isu0h4bTgB
gmob7FE5XBctXp9F/wPZ459y+tQ5lHKmMh1yVs6vbxyPzJygAT9OnT/9hP+6Z1y7/my4gL9zo99N
nZRwQqkiIgaYD+PrO7OIxHDibeVe4+pQc9T3WBrIEpCtYErJSBWGkr+lh/yc0OKOxO2SmxCgG67N
zKTvZs66VqpRm0esImPvc/RLsRAy67wb0C8/VsO/FX1+obS4a//j335eGP/pQT6W/442IOs8sVU2
sDGe0JTxtUEA/h4Uz9r4oyv2x2HgLx5L9hb+eTktp2fbMng/6TV25H9/94Rowp0xrBisZVPyislL
IgVZ53Pyn0exf/g4csn/ywf6kG1LvV5ph0qn0djhKGyXKVe0L1U0XGIuRkOmUHTyDJJ/lymP1A48
khTYdDUGW++cisdITZZmeWjRMlz2ErWSr0w4ySN54rTPFxpeQmgOXDVzq92rwEjzkNPr6L4U4UuY
fh0yoDzZGwIQRnx37w4Pif5gDCEWY+7TfPFRONb98GaNsINp9zU/x/qWbTcpcqh9Hv7WyFm6eufb
IMedND/massvXebnAhuf6Zmfa8+59F2wdtrsfmDpFQXxoiJUOgc+9wcRqWvqYdagFfZR9X2uNanT
A1TsFw2FBi1MHgegc4jf00oOPWm2qLxrEZjn8aUBMWRmxqXz2GCZtyNAj4F/FFCBuiTj7t+xKc5X
VWT+uHz9w3fsrz6F7z8ZfKfefzJqTRNCcwPNH0yqgPK9lwFS9zxqCPitoy+//sj/xSSGzYsqQfBS
nGgN+b179zGMBdU2zsyng2I/olGnrJ6YdqxVp53ciKCLehnd218/pFx/fvjko+2ivEqDGdeHD89P
01DqbBRMPFDTanSbxSwc/9cP8RdfLkuzNJg3zNpMslJbffeswJnbSiYsnB8OJtb21hhonH5VGQp+
/TjyV/3wVHgcnE3ywkhhujwpv3scoRg6L5+n+rE5LqdZBV1jMUrF+zBIFyHijztsfv2If3Ed/NMj
fnhmoWkmpgJo0DeIFs7W5yh8zsW3Xz/GtbDk49N6d6fR5Tv47mklVk1GiZoBP11kO5Z6PkveJcHs
heY/veiLyypaHb7++jGldvLTS/n+MT98EMNSJbXFYcGfM2WVipOBqgB25iXP7lytxEm+Fz2Dnett
Gko5BUuhFCzWJLaTU/oJyjduNT9SMV7PkT/oBds+cg7Kmzn1y0ZPl46tY17DkDu5pDCz7ZS3kOun
Xa8cG2VgcLm45HVZXZnTDIxw2v36+X14eiwSOOkxyJvsf/jYfzzxpHVctmrPS+oCfhAZzFmoQuyY
F2p0KKvmv/lcfnwHf3o4eVN49w5afTqwr+Nj4gj6WqzvmY0XHi56JEr86P12ToTf5/euChWlfWmU
8tAp95XMc43nvOAKp+UrJuP/5somfaXv3+Qfv5apUtaGeOa6kiT+/teCGj+lrC81X6FlykVHyYCz
pzYh08m5UdxwZXn6SWnzo1ZQIkVGUnn49dugsWH+i9+BuBAYHPAIJHk+TBJFSHcE7gedjjbUFBsP
vGasGsKakWcsO5sqB1vfoKVj267W5HGXVIOvy+Bh1Ng69y6O9MFU+WRxMtBtwjcjIBoiGkhGufg+
EPgMxq+pN5xY8lKLxo9JxMvM/7cJExjqp5Kwhd7xB9k0BqpvTiCi6CJrSGIz0gft58lm4jeewqTz
C6P0A/e5szDaA8j1+C91wIm1FyeTMg7KGs6xQBsjApKxewlT8zVUg2WPVq/2b3pe3Sd2uJ6TCuH9
+2CMe69J/UZ7UOaIuIW3NqEjZTHgbnPa4FFxlp5Hy23vKIdCUU88NWYsSWMyHNIlqjreqpZ2EQhh
upe95mL0Zwc7PxsVzBenWp+JNYKcraHi4ElTqm2sc3dvui+jFQNM4Rvbsz2u9KWR6ss0EXdthLCU
r5tY7GNs/BHrLTHTAwamasRVXn5rAtzznBCVmtKjgn0sI0GjYjp3Ot/IlW2Un0It+0LAeONo3V6b
uhNJqJ3Xl3tHIUBSmVtkCAZF0zeH3FfiF0bIhS3jIwB5DCaaxIP9gqXNoVrBc4o99VasobuFYr4G
+WuQHdIkguCO+t8+Wcl90z153VfFeK0t4nxWsyoHiztMoVLnlvg6cRaQrpvMvDiuhU1vXNu6srFV
2jqidKM1lNWyXRqTtdYVh5CvvcXnX3cq4tTq0gr6XdsfRiY0jVW/GKBDPWISfNKoHWZPvcK+wAnU
XE2ICnqVbNWh/GrkrzNpx0C7idTn0aS9ia3ZPLRbVXzqyn7rpARZ7GRZQ34pimopHQY9qJDMSne2
0p8Tu3zBb8iOTWzNtvGzeaM5b3gIYttddPmdIFAUeN7drGK6Id4SdfcxTcE9yYgCQ0ovw/iD62u4
hzuiWlq+rlv9aLcPhsGH0q6fOMxjHzCXfcM2L/msmbuaWEShjItyvBVhfeSEv4yGwC/T5L4LJNdI
qR7GmggF1EgqE7dJhX1FJR2Ux6uwm3emky2mCd5peYIntFGAAoFNBJXU7A3i22R3k6e+0WjJoBtE
6arbdEg3wZystLkF3NYs1OQh42pXglZsSm7b8crOtwX6psbFMlCkF6lhjTUsy0xblxFDrVOvYuIk
dGuwe9VuJCNyMD8L/koLAaBLWkLZREPcU6DzEsd15Hsm1OcIZ7QR+1qdALfE3RUPj3YQH6oCOm0Q
WSal18V3tQBsk/HMJl5zksj1Q57cQGVu7GHVNB49TzMFGxcHo7rz0BYpsO571a4IHGnEtpSTM6oA
s+Dz4mt0QjpNxvgOAhz4WgBIrOIc8k0NgMogvi2sp6QBPE5aq9FflbJnyp9WeYbvPcJUQWQYmQZJ
jShW5tIiGS/NAGb5hB0ts62tV0W7SBTbUMVN3vbLiTdG1QoIF+25UpyXZjQWI7QnUuyvWlq/1U0I
bNvjMq8haldzcSPUfc53n2bGheTjzMO9k6eHkDxQbbwQLz4UCFRNdma7u3NEQSUZkWHAN6NGpBrK
E6CX6s5hFeia47rHTaeO8Y1tiJ07eI+cIDCGPI1WtpwJGZqEwhpS3TZhHfOus5RdzPkkiD6V/DlD
gB5A/eaDlPuzIS4pn+2UdWssgpUmkmNQ7oceHabwjpnO5M/0b5f3auH5NISb7ifODChN5drgTBVp
d67kBfaXAr2oUsJV5HqfUkDIGI0qrPJ1egk1yxc5LzRq0dTUiwrgW9TbW5VBUSQPdELQhtt8bieq
feFtVUT5s/CUNXsPy2otWRR2fXDN/tUaW8jhLd86DC60qOknszOOwzAASLtRQC8VXXFXrto3tzku
kYLXtVYsB7xJc3AY4R+FvYmXl69gQJSnn8WyFbzdXmCc49aatjotvdV4cMP5qZ4TMtKuvq3rcd00
LY0zT13OznuAOpdW+JA2DgMMLgZoV8HKiYKQ+EB+MGgRriznktWlQrcTRfcRYQ4NBJP6LCbCDTkB
wt7gPtoulaY9OdlBjgJG+D2W81sbxqRaZ5mBWhkGfCtZwlPrC0twEC+TzeClxwn3slbgEkifzCLd
xPpLEH+fJkzPJYyEfqZLGAgHhwO5zsEdWSjHqtNjLs5Pdm0slY54amltZlHuQszINnm9TldxDeww
iFvIgmlfbITzNeAGjN2QQfRF6b9k3qZLebv6xzm8H1CvmyHfiunsQTHzggDvRXIzx1/nmqZh2G3o
2LtJOYz1zKAXMDE8EjgmDF/fALNY6bO7nkLjVh9IxcbU/niQHaBBRtzPRtxyIhKbBGOXpjeLif12
39qnGrm6Tjo62gmXut+t3oVIwl1YV/y0vnM7Bw9iuVadGN/VY1o8FHzXcvi7asNC6tlw5g1rsBur
5jofWd3KoohA51/kSUark7pTUuWW7g/A/9pSE+qG09XznKfrxuv3rZXhtNgnwxt8tRHgzJBlUMpG
4P1+XztcYZ4t8qjBKBBRo6M6b5wwOLXq98iIsFco/dY2n3Bx9iRhihxqDlHWqSp8jwi/Y7EI64tV
TQ9qJAwIeFF7Eoa+mmbulnP8OBbcMURxVNvw4uA7cIzkVOYzZLoRlNm3SCV3p+BlpUPmZAjtvoNn
Y4yutBpw6dA+KTgbVmrmnYyASqmx3IpGO+ft9E1rotKv6u7RNL66xrDSg0+N6/lt12OhtRGccZF4
xVTBahxuuwgqQTkehiQ89Kn8VABxmQVDBJgWCqd4r+IcQ5lYRu5435njvnGZXzxiqm7qEtaz4pXI
5uNQQKnKG/LNfP+jpFjxhn2C37EK5Q5AnazXeIruvFTZYXF7M6z5QQfx1mraHqfjMg9u8vohcvVP
mV5pOBiHVUr+t53TbSSyR3UKL0ObL93K2FaQSbwoWIXeHaSVFTtZkbSXxPysly9WkO91Pl5RfYCw
ekuzwTopMLGaTbROrPmrU1uHQDSriKVl2luPo8OgPhNl9pxzm0/b0uJtUDj0RsZLDWEGkwulh81J
6fGGGK29ZMpesifYga04EU04Nk1/VPOQlt55ISzGa5vpJIyUQ+xu6mxcpalxKeEo6TBF7alcRyI/
1h6jgZCVCOLQDtEhFHBDTBlQGO4az16O2EXUafzSReoRSf7oFVxN9HjbR9HBcNiyCsVX8NVoZrv1
IuQuht2F04mXNmiOkWlsrdS8WCyyUT0PXTevjACXkrBXVo+SJKq9oT5GhcW0AgGkie4IaFzcEOpl
xNU8LcS+sWVDMoOtYXJH1PATwdOojZ1jZECiNP4cl76OOJg7hXdekNwL0R5JPW2coL/R05k7snuZ
uet3CmTRDgc0uPtdZtbnAmt0hkXaGHUGHW6qhk36DRO1jpm6xFQ9I/rP0mVdYLfGDr5z+nAtxuSU
VcXnkdu5DbE6Sf8/deey27iVhOFXCbIXwDupRQJ007Jl2XEsXzo9vSFoW6Eo3iReTb7NYBZBP4df
bD5KaVtSS+RMFkafrS1IrFPnFOtU/f9fUyt5Hlc0bxK+vGpvXaUxCswAFcn0lCvBWbacypWGHlN1
CfDtRKrmJyVw8BWwcAQI6Y20SHEO0gjZEAA02WmI9o3XMLg9cS6UpWU/U3UbADlnwsQ0qNVp5dTT
OZD05cIZcyM+VZIY0Lq1+Fwti3YuyWAclc+TMq/HEvD2QF6hAgJEB9h7mbtNgLyPVaHzit6rM5RH
obT6wphBjuIK8R/o2QUKsc1iCIFcI1qAtFmiIdsEV0bz7FbEdFNRT00KSjlXlmeUZ2U4rpBybA/Q
QRvnS/aCkZ2hDXpiVtkVg8Xgmg+pMJR6/YcUoAOYZ6YdIXibBsXvfmFdKgjhqsb8t7SqL1JZH5kJ
8pJMkbl1jOGdVC4+a8XgZMBQsSpJ74eheQXuHeypd7bi72EAnD0PEEoK2V4BdGEUHeWYSSgyt8yC
uhsXtyavJ03RXMXo/Vl6bgOlOleYltjU1sXKkC/bzEZGplGbL8bUfSaoF03Q3v0zfeZJeDHYFTPr
qsSYLGTnUqlg1SATZsQa8jXAfSree6Uy5oLUEHLpRi0GIznMpkqLgmVhjftB/TkH2dDoJFatrF8C
aAlVG8qhskJWB9jLQbUrNkcOIxhX5m9OoE41SPdD/NGE6TgvShLLT6pDYWaQ/J6BJ2q4I0fql1Af
jCoI/TAGAsKoYoAs1M8b9cbSnzRo/dTXB75xltQyQgQoRqLMosvTdq3qYjlWkByWWsJ3gewObdCc
K4YhZSiKofW0ZCJX+oc6uPcimR6vc2+smnuv0D/Fzb96igZ75cR12WKrZKDulfl8x6jVJQARZDau
nJU8KtCpBEOGUA6qxhnLnFqTSlfwT3DVkOg7nnfmA2ur0eYtJcpm87ynwCnv1QG/e6S9DrrGZdGq
FOpJi2sKEHZzAmnWRo70Eo/YBJ6Rc1X0FJV6CifqXk0JQt9yCAsFnj+YMamGsUD/Vs+ck7TgVr4g
17npXvdDNTOIgsO298Sc0xYNvF0tqp2qGCxW3LkyNL4k1HMz75Yxo2RxA1Rk4x7zDq2oAchBMwA/
oDi4Z56vOeZgSV/WDqS7zLijx7SQeqpPh38CKiIAYhO5w73iraWqiPozW9TWUjdyxsvVRVT11FHl
Q3uVurdJoxAOJVCP3UUz5LQxy4QeVhXqDIv7lHIlUYIL1FwZXOkmhPm4RsuB2gMDruxVgUgZggNK
eVYAKm3ynqOz3hRbpeT1PjU0VdYYJqFj8d6q0qhPAnoBkq1rN4tA5a4FxYia1cqbLbh8Q4zhZoIm
NRNChwirJer82myoouh/PkscKD2x05V0laC5wZWeVC04aSSPIbOPCdIZkfzoRV/MGHXUxqJPtfgY
Dk+rsP5YaPeWrpIr6z0VzIMe3DJH213d4WqehplPG3KIrItTWuitKQDXvH+yF9mKgG50Rpzvr1oM
pqcpPMq3zuBWWXyCh+1Hn7sP17qI/51nDElVFF3SmF6+75lBEg3KOb9RTBbXNW/gO/mcMHtqXUdj
fxTYTH6157fpKLpEYhspneFMuUAOZ9NyFUiZ6u9HbfGb1PWBb06LWVrfzLIizLNXlBODneN8/X9/
lv1fn+j4ir/xoudPv/ysMLaBcPDKmtw8yg6gdM13aOfNvGJJ7+olQFP3KfLjE4bQpP5jvvUV12/P
XG/9kqqsP/PNQ28f2jWs47E3a9Pxge1fQ/WBENVl14fo5SuP7q5ZHMWrvsXGuEdQtH7M2m99xzHD
hlAu39W2zUpuGrsHHAZsD9jSNwjGN3uKOG+3l+cn8f9g0+vyvZe/XhfxqFm7Bi1DN55tvPNOj2h0
0oQO+KGbKLTxS5g8uiGHv98lbyf1Pe1l1pepyFxEVAlduq2nPGDvuQepOn/5966jfngLjyHrD1h4
BFsviCstEkzG9KwJ4uS8XbFxvXUnSfbyleiY/WS70TLJxPKrTvquoucBxknv27m2+/KXu3RLVzAT
W+FHCe4i6OkWmdbl0Y0L23fdJEmfXv6z9zL/0U/pvthUl6l9ClZiHFfgGpJBhqxZiHb1HNdrf4Vu
5Uys3Xt07OGBwHt88KEgzjwmF3vA1uttwVhRzENKDbgbs+h21eUOmHdWtFkCyivsWNFyBcOitEFq
rEA+a5FkXVEInscsFuyFYiCQhaYxMEkg1T3XQtuNXcFSAlORNO4ZVssnakHWXe67S2fRLHp4+SpW
UN2fhdJl4pG5KmKEHHCvGmoHejvHpYUhdhl650JJyIVz5TEJvQNBdU9ETwwXWtKQqTYqsbSdxNPt
wg9LCkaPjC8V6zhaGsVUXhcwoIGWd5t46XrwQ+aCWYhQ69CiLmy0svU9Fk7cR7z4ppUixDY9zpo9
cA4P8WbFsJIij8r7kcPIjIGe1GZdHbidPbhZ7ot2k1SgEVMZABRv0OPrMXTiRg+tloJQQQcLEYqg
vYLwqtYXdG5mT7P45S+8+N1UaEH27d7I6q48oGMEtiDGmqqh0CimOW205PYuY+lWuP5DIdgV5Dv1
zS4T13HouKKnGD4FYgBflfcnobe/Tpm6XkHHMN/i2Iph5lEK8YG36P0uiVgQA1UIdwjfE3s1rSeb
PQ/n7sMsFCjVQ+2BwT/IZ+kozFqtTH939Ll0y7RNZgWqEAB5aK+USFOpiPWq/U2DtGjESg7WFqqw
HaHxK7w3+8rKt35YYqFwTlQ17l0EVYUBXT0ZHpCKsGjEye9aF3IWeVUYJOstfqb7HH5IZ75o/tMR
EmN2CMAUypA9Wc5Oo/Knj26KvSLl62t/glBjnBo1SURBe+Lqh9RdCnWDXhsI6JB58jqVZaXv1fiR
snL8Nm3mx3/3twYatD7gG8GzBi3aE3EYvPs+NZ4+mAggs/Yjj+HMTX/9LwAAAP//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strDim type="colorStr">
        <cx:f>_xlchart.v5.11</cx:f>
      </cx:strDim>
    </cx:data>
  </cx:chartData>
  <cx:chart>
    <cx:title pos="t" align="ctr" overlay="0"/>
    <cx:plotArea>
      <cx:plotAreaRegion>
        <cx:series layoutId="regionMap" uniqueId="{D6360184-3405-4852-ACCE-E937D4717892}">
          <cx:tx>
            <cx:txData>
              <cx:f>_xlchart.v5.10</cx:f>
              <cx:v>  Importações US$ Milhões </cx:v>
            </cx:txData>
          </cx:tx>
          <cx:dataId val="0"/>
          <cx:layoutPr>
            <cx:geography viewedRegionType="dataOnly" cultureLanguage="pt-BR" cultureRegion="BR" attribution="Da plataforma Bing">
              <cx:geoCache provider="{E9337A44-BEBE-4D9F-B70C-5C5E7DAFC167}">
                <cx:binary>7Hvbctw4tuWvVPh56AJxR0f3iTggmVelrrYk+4UhSzJ4B0nw/jvnYZ7mK/rHZjNdVS27uqum57kd
DjuVyQRBAHvttdfa+uvz9Jfn4vWp/Wkqi8r95Xn627uk6+q//Pyze05eyyf3vkyfW+vs1+79sy1/
tl+/ps+vP7+0T2NamZ8x8unPz8lT271O7/7rrzCaebXhU/cUVV3azTf9azvfvrq+6NwffvovPvzp
9TzMh7l+/du7wj4/FTDou1/e3b/87R2n3PeZjxTx4YUSjKt3P/38drRfLr58KmGI4Onv//upfhqe
/nSM1yfX/e2dR9l7poiQiPmCCelj9u6n8fXXjyTFVCiBmPQRo+LdT5VtuwS+hvF7xaVSSnLMBZJK
vvvJ2f7bZ+Q9JgoTKYhCPuEC/7Zw17aYja1+W6pffv6p6strm1ad+9s7eMh3P9XfrvttAZRiiCOC
GZNIwjTq56db2J318v9lMxzH4zjiYBjGh27Mc+3yLNm7AVc711ap0WXC4wDTjRExCaouqbSp2QHN
ro4kq6pw7OF92yRKy24hOsdwuc+X/H7wek9nDLf3OE7q/VDtTTHK0HnS37osfrHSPOQyr0KJ+0kb
ZvI+IBjGcYzXgcyyKqQYkZAoZk6sqw60Xbyj9BNNu2IJXNJ2+5EYuD4b1QWtDMzMMRLkFU2PiBVy
C4vaPjJper1UFG/c1E3ac21zwVAZ9WhuHitMqiHq6Jxv0ExOPFd6tPEdX9pt0dJZzyOLvDG5KBIc
uowE45BsKLzve0a7qg3nedaFvE7FEuIl1b1YtIf4QVVeRNs8rLIyEH0cdIWNePJhFFmQFi+tSA6k
n4Om9YJOxYeENFqJWNex2FbEaNzF2ndzKKZxQ1ITEaciifKg85guXJ1pxO5Z7W2lcjpvvB1sbxJm
Q1wEwqS1Hn1RBTlbvKDnnheJ2Ku285QyjZY8TMY59FWrM88LY5LiyzYxh8HwYDL2lU32FU7t1TlI
fv4Wrt+dumdbz21qkl/i9bcf/+v0Kwz8df3aP95fY/4fP13Vr9Vd176+dqen+scrv/siHPJf7r/C
xXc//A473sbz/+uHfw4djAnMCGOcCM6VlNL/I+j47/apfv37//kOOP7ZCL8CB31PmJJIScGolHgd
/FfgoO8ZwUoJn/iECs74d8ABs4JvIsmQJAi9BQ78XggEoAIfUiow5/8WcMDl3wHHefIcAYISwWA2
DH0PHLIxqvfKdg7arPs6914fZhh9kqS+trxCO5SP40Zi9eJQWYWLBxGdD+Ok2zUGTenHV1muXqgB
OJEGUMTGOL5CzWJeaKpIwIi9qhqfniQvblE9TNoO8LaMi26PGlUHCwZ4GI2hAUL+NZ2KS9zkGze6
3Rg/WjbvZiQ0xMWji7ut8MttO+EQO7mLIRxtfKFsHrDqevbuymnYJpxrYVA0p6esqPRE74Zq0ON8
qvNP0nsc2EXX3MX19ewucbF18sPSWC1R5NXHqiiDqTt58iLJxsivvQ0ycOfl49hWGtVNONivhsxB
Mj9ljm/LCQY1WLf+rJfy6FUnl5MtqeVHMlWh+ZDX8tZ1SHdZEQn7EvuxCTKXhm2cXnipv4+77JpZ
G3DuhSS9MWUWjp2Maoau6OjtBv9xEPO2kqMuYxGUDp1SN4VE3JuJh1icpIqyxmlWjpdMPc5dEU4u
v59HFFQOwL4Z6SP14i3NBh33c9QgGG+M6sXt66k7dGkD0KdOWIltXpJHVdpd5pJrVTUfOvsyOazz
xAVoJLsUd1E7wT7kY5hnXtRPXTDG9dbkKKrm4ut6NpYB0H8sYElR0qgLsqK9aeP7VPZOy8zzo6ae
p1ybKZ2+oLaS23YWdUBjQPkKSzgPC6uDLIf0YS1kIS/z7jtODwyllf4PiH3jP1z68Bc4BQZIgfT/
r/nPhW1fq9+Tnx8H+AeGASqugEOk4hRA5x8Yxt5jtKIGBXpDfeR/j2Ecr18TPuDX7zAMqM/6mVxh
VzHyb2EYId9j2Mr+JMbYxwL+UZwBPXtLfly5GNwabwmsTJWeyaCiuVZXeQWA1HQcBRYYBxAiwBuU
AniJsq2jM6BBJlcaTRI+8OtuP5D4XhL4KfOTC4XYpY1L8kkW9lo2fR3NcnksLUbBypxMlsuo8f0H
Py0efCCHwTh696hHehyVC1HfdHuqgNagWLygEoBzrJ2MzlSIqoWE1oulHunKdFAD81F2RVqIAURW
bK0BJ33TXHpx6Y45l/JyYGLfleToODc6d3uJvDtazkOgmmtS81e7kjrqVLHNfdw+5rO/TLr3U6sb
0hbBuIwk9C1j2itJrWlbx63OSVlHaFwjb/32mAD7ypfq2rQwc9vAA7VJFRJWyWihELNusHVEVXzv
FiBmKEf7saXdt8lb4ZWax+oyhqOkhwXGI6MgwQoF89h95THBJ89bU0Vsr9tJvjgJGaFScM1YzCQU
fQEblhNgRhXqA0TttZfRYnu+83o9qenBKnJwMUyKEk6CNgVuBdORrrrOmlpuBwl4MrqmOmQrJ3UG
Fn7wC7QTfiO359tw3Bwkr8zp/Japuzni2GXBulEUe/dugKOwTvEMaecJnw8WWXfNyCl7bvJkCv8D
TGdgwlRRBkHJCQDTnxVm7ZPpgQh2/Zff4dPvxvkVnwCEmFRUYSjCJPNXIvUrx2LvxYoHQiqxXrBW
Tb8VZ+Q9BViiChBTALdQABpvijPBEfzBeCWEkvxbHIsJYHk/FGeYUiIo9RmiUqAfirMOIZLZtoQ8
N+CA5OLIWnqbuvypbstYKzsdPeoFbFZasCWayjFUCJ0gkoOqGoJcMk2HPuDlEPZxvxfjtMW+iOT8
TKZhk8jipef2Mk2rTW3KZ1rGp4otW57j22mUUZF+EP5tw71tmsX8aLuUhyrx660sqb8rl27ZJPPX
bGoCo8Y4MJXcUEN3C023cdkE0ktD1RfbGpPIlyzMl3t4GB3jJ8rdcU66DW7KMMFfsY/G0DXlPhmS
cBrzoM5x0Eqked8cKu7CRvnbNDd6SjeiZXs72W1TFCdH2hDL5bKrB7Qp+DLsaa3K0M6i2PZF7gVz
5W+Vz69R3X8QSgXLKLXIp6Dv/Z0dmaenHm3V7AJJW+3LudKxS48ZGT86NO+zyT90yS1naTAlZmsy
vqU9Dpps6+pX0t5ObI/bXGdTrdt6T32qS+ZFFflMZj/oluoilc3VIoewoveuHx7mot3VXaOpkrov
2U0rTl7iNmUloiqutPN5KN2sy7HSdV1rWUMJm4UJTM0sj8TcS241cUdcuJvExJCnWCD9btED83dk
TDX2YXkqGpHBHsjYbwdnTpPlB9rEenA8GCao7a3XwHrHB5rXB5ZkO1zQkAmjGSCX7iEBlEW9l3Mf
2NIdUL9com4+CFJua/dpjgmQN3ooZHHkvrfvOb7xZgn15oA+AT5ektg/zJDv9RKzK5uZoG+8jese
cGlBBuiD0kKiTPxNv3hhxcrHQYmoyaSu80Q3db4v4jog2fJFkPGrjL1T3zw2ctrVgmyGDOu4GFKd
WfvcLP0hh6IcMo8JRj+56ptpY6kMGjcfKBIbSMlXY0GgpMWHxJWRm+WOmydIg7s+FcDE0yuOJ40r
eeG3mTaIH33YyiUb9qKjoWeKBxj/2A/p3nfDMe/6u8yHKhmLCOZ+HfvLRjKxnRu1yYv0UyI/m45u
akgtdma3jZij2JpwqHNdIhopXBrt1XzDGhir7KM5Pq2P3s3jhY/zKFVTmKrm1Mvl3g6+7qZkS4ZF
F1O97wvrNObltVxMMHEX1F7+MKlynxF+cjLXqT8/9Uo8wIaGOBv3Nu6OoItoa8zntLyV2D52igWJ
j0JrPN3K6Rbh7NT0NCoo/2yLOtXxxKPctgc54shkfcgLcQ0MvNAMJYd0FuFSLYe87aOxH3YyeV5a
ctH5Nkib7gq+C5eY63l69OL5ucZr1ZWSGz9Jd1OxRIoNAcKt5jXbGz+/GgZsdSHsZYE8jWN+5wZy
hKO7zZtplw3dxdLUG6nsbrbe3iT9nYIjLjN3nwFKma6IyqXZ5HF5s/hqh2K6xfQrATFo8lkwFyDi
FE9VndwuggETQRvWs4gu6kPX4Fs+m7ulA+Uj7qLZ4WNv8QdcvMQsPc59ulmy4tC3+esyezeTc9vR
3jHchcIkYdGml0NFYSImj9TUhFMO2zT0z64roc7xTilfbkav3+Y4Cay1D7heEs2RDKgRGwlfUMJG
pq72Ff1EaLepe7KRYxPk1tMNktsu88OEk0Evi2tDYuizZOP9PN3FBdrKZfzgnN3ENtlUULUmnR/G
9zRFunGjrltSBsPY6QLXsKDqGuc0mviyTZr8MvVT7eYqaqS4MBA9xNZ3TXzTEz/IknZTsnY/NvGu
VENQNlD9VeWnpUTR6KdB14tSt/OgRU2DqSKXBaDsWE4XsJzhkLVQfyVXDS0C0BtCL5uPcF24pGWn
R3yNZL1Rqnbatun1WCnNGHxoEy0bFpBeBBmlTnteFnZjvUEyvlbTsO/JszHtsxt5ZNkCtTyoYh1o
B93z2NFb63VRPwB/9T+4ZjklcRP5lbdLazgv+Sukyis29+FYk8uZNK8VefWGaluMS6knx+8rMTyT
OD2UhbehbLypvSoPSjxuBah1mKuI+M0nYvNdn/vbyQ5bXiy7ePAKjWinmZ/uxdDB/ImIsrK9zmHF
MpTtvIEesamjLrOnwsuDFnubyTRNMCbwddJp7jdH1aa6qL4UfvlcLmPgT3Izqu56lie+2BAQebLd
tqy7CEEq05lx90vjaj0nGNIC7fe+6fdtfeuE086O+8zGL6nFkNo87ZfprmlvmvEaTyoQ1RiZ2N+b
/usgZ12nZUTgFBRkCr0UgdSYPjhsQpmKC2a6PvCcDUvSfaSTPOYEbmaf56622qPyAqXZruQ3NZav
cQziJW6iJCF72tmtMcuDF9M9lTfl6LaFU/tuTHf+8kTi9ibt501f8aCPxy3DxTUapws5th9GWwUL
AordVJft5C7tPIXx7IWu+PCmJv0nmvYPwhQUdSCrE6wIw6CdgRj2fVFHc39irWxwoCzkJux2aiw1
iV1kPftNFPhO2Hwrn2PQ094SNKCNRFKFCEUKKmiBfxDBXMptXcRwr8U1QE7KTZcnx0UuW4chEEDi
iXOsM/+BVRZKtCPlbFMhGhA0Blm1JwW+FSA/i5luez8PUuyDZGW0VUNU118GV5wm9gmOV+p5QRs3
wR8v1FrdvpH+z5NnUPyChgev0bk6fiP9yzIH5rtO3kxf1PKpbp9cdvOf4uQd6AQCUxCjOBagowrK
/lA1uUuL4TWFxfud+PvjGL8WJvS9oKvKQcExQr4PFs9vhQl9rwCNFOg1oMMLQUBT+a0wwWA2rcIJ
wgSKhrdlCX4vFcgt/5/Sr/9DWXKWfr/VTWAagbgDk3grm4zKWzxp0BKcTSA322sBSocZMFTi/rA5
F9pQXksz5Y0+O0YjqNYh7UAXnodXo2geuaID6cIHUcXk3r2xQNqtD5qK9UC6oxZeSdaBg9PW14ZA
nU9pjXZUNTICEVFGOQYBAITPAkwQED1+Uzh6Cs5RAXqDHdhBLgv4QrgF8QSqk293y8GS/HjWWJBZ
xRzInGNvhvBcqNMZbo485Qclrz6eb4mGYQNcCGTK1Wk6a9M5QZBVxrPkU1+vIk/utyARdN6yA3IF
fhaHWeSzA0WmEC9Ggt4DEjfMfARz6yyXnH2qs2ZyVsDPAkG7wHzsFN8D2S2CmsM4g+n2FaaHkSXd
bdGyzxTpXIHm4g052pkZhNPzNQMISEvlRqA/cFMRr8+PQJBp+aoPzS1UDuW18ItqXyi/CxI8RoSB
nFJlIHsV6XgzCcjFUILIS1Fi+nFh3bgxhByKVbSaQL06yzfrLls4l58GSQ9CyReax/f/AYxfAQMk
UMhGHGMQFt4g9WpgfWczg+1d9Ms/QYvvB/gHWoCGt+oRPqcASRD3v6oY9L1kFKKeUYxB01qz1xuw
oAgwBI6iRMIHwfWNioHfQw4FkIG50hVM6L+lsqp/AhcU/nCAO6y4OjtJb/KMA/UyaUY8B2NJ5UnS
ftycIyGl2RYXceQcWMlnRQ9ICAhoYCGNRVZp0cGJdova56p5RKN6ycH9BiupurY+wInhEP3AoMHr
Tb0XH8IixGOmx+oBGx72dPmc8CxoErCkR7lpl+fYxUGu5sDO6aYmRLfudjR3ftsGqnudwcYBMzwk
/ifmP8XM28yjCksPQnKm0ZIwzZO72pGAV8DZs5OjjW4aGyjqhW2JdMrzW1yS0zI0QQzV6pIcfUq0
aMVmboaDnIleTKtHRzfczFoW5S6xNpzA29YmKaMmX3RftNsOgnWSZVj33Qnc66CcAAv6LCqqOaj6
bBejcj/4QL9REiYGR40BZh2POqZM+5aeln6I5qnTrSk3nJptadFmWMA3yuQRzcM2XsCOEaAd4M+J
X+imTME/wTuXTxH1Ej2Wl+3YHBhLtul4y2gLuo3U00z3HKyioZou456dXKb2LVLbbpzCDkxlS2Nt
uunQdebgCX9r7PRh4ewLK72gmsR+AcjKvOVhQvVF2Wfron0gyoB9RqDIdPvMVRel9KH8SbYAV7Bq
xWXZPKXAp+Jhw70y6jCoHAgH1PlBmvqnpskimkstU7sxyn0dVBGmlAecdMfCswtUX/xO8E8uKQ9x
U18RKHXSRAQLSY8DFFoUM53VcMgK1JhIEBLFpDnZZbhOyNxuPAnq8TiBTkxmKyMBXhVYdEBececd
RQ9on4m6jpZV/14PJBQ84wbyNt7zWlEt1pwUp2m2JVPZBueBvhmWFaTAbM0W/4HNb7DJEBhBnGME
pB4Btv1rd+q/29f0n5CsHwd4A5vUh3E5YDK4SSs4vsFNH+gSACM02WBQgb/DTaDMPkfQywNFBgDr
d7gpCRhWCITftaMHNOtfWw9+KVv+sDVn7QB6y8/PLBPQEmYCWjQ0+qyFzhvcpNZBlh/MEshkBbkO
yIxYsm6/ciK3sOzJ5MAnKLL5hkq1M6oKQPaJv5EUnpivDWDH2csC2a7Y0vUkmwGYlVHe/VhM8mQ6
i3ZyUOnRrm6qHXC5sV23G+u+OsghfjHjeuiB6dCYJg+5P26sAQw/WzBA+/JV/msy83GGMl4unxAx
t8jWp8zyCPSBw5j4u76Y97BoB5YmxzbLd6jxIHjoLSVmO4/QE9Pcdnj6LDLvC6svh6a7SbMLkddR
1ru73pIglkVEPO+2GOxL36rQlN4DrhjA5NBErCvDEXTuzg3XMoUa1rpux52/5SK/mTt2lMbsjVe3
oaBL5JUqXH0ssKsTXbb+kUDCqJd6CtcIRxanR8N8YKLlREK0xrVKIeNA6pGDfUSZ3Ms1J52J2wIm
Exo9cNNa4FxyBDusTME/HNPtsPI8l4MtNya9PK20ab16NQlRXSKoRtcWh2EllGfnygFZpnGCdgWw
TtcyH1AHiOjZ5zOl6EMHjT6QPWqQ6dJun60UNltpIFlpLe0L4LaiVhcr8RYr+T1bkQ4cvx6cvzMY
jQ4e68wOswzcraqE8ZeY33TZsl+ffUw59DWsRqeXweTXt0DLBAuuqqvDaqufn/I/oPXNuQIXhYAY
AL4VoMQfcr27v/+P/enu9Qv0C6bw8jvStyoZP470K3qx90RxnwvBGBTwqxH+G3qx92C1AyUE04hh
qBDflojkPfA9aADi0PUIHGkF1DfeFThMigPhY0wxgf4tb53+oIz8OPczKXwDXs2kOLS5gHVVaqHn
gGkL//f6iAIUgNUeWP1l0tdGf1b6AzAg7evXJmxCFw7RFNX64fX14qnWdVAFlxdPd8DEdBwkMMCb
DPEL6L4VcOB530LsL1oR9BkAC2Yg3gGav4XYcQC9i88JDUS8ycEqQzHRlfnW//avVaJ1lDdCy/ku
0M4iMNB06Go4A/2btZDMDCDvQciLO5AC5Ta/JVe80GpT7KvrYjVeNHDMMcQ63cQR2g337WVycLs/
flZ/Lct/Nw1yLhMwUtAv8P3D8pw30+RNJMCqu62q/tjL7AAycZAnz9ybdDdXue4Z0XPs9DTeyNoD
WnozA9D88UzIDxXBqjyt3q6ExeBIgFX6w0wqLGxJ4HA8Wl3qqy9d+Jjq/ZerQV9ebvfR4fCgo+Ay
utvdHb4JUv9yL37Y8POdoRwiEBaQ8s+M4u2GS2f9qe9rQF/vqc0+FNUDUuEfP52/ruObdYZ7UASb
DNyAybU0++HpzJzwZBAAnuV05aHyXsTgHl4P2cXIL1r5KO18Ucb8T9b0vHs/3BVkT8Sh4gNFD3jL
92sKPQtiLryKgg1Sgs/gB7ZfNHQ46DGd97whJ1YOuqZiZ2K5AzViM8d+4LgER4XtMlTdDQXfGnTT
5jaqeKvrrP6ThVm50Y8LA8siJLQtKsahkef7KXLKaFW0axufcoe12OpBwGid2cmy1ok/b5kMcZIe
Rp7oInthzU5Ap0nNIGmTp6ybAydNUMZ7MBvh8lMyDnrimz/ZvR9Y17p7VACogtvO10O69gy9CVav
wzU0vwHtmWaxTaWL8tod67bZjOLgN+wyy6E7sTqQxo+Kht0ZxEK/k+EkofsQShsvRvuZ/QmCrJj9
+5XjkkInL4GSnf4QuuVSxtWSwcpl+/x2CIvAbGCzLpMP9pJcNNsrFUDXcOAFXE8HFqGNH12MYbqP
Nd9FfqC2YCLrBfCzCPoohZB72r18NH+yvXzNHr+bJQiQyBcwRWhaWJf2zdLFjS8cSQc4+EuzWwg9
dbkJobfn1Io5EIMKlbrP+0xDAzG0iV/VbHpSPRTyVbEpUBX0qb/2Mj6Iufvqxlm3YIXjXugMQnRC
I7RLZmFdMmhUfHCm3QIVfmWZh/cknrdLmh5bhj7VE/i6ZtnmNAti7hVB1lcaDN8d5QC9Tk37dIZO
BzBkk9e5nHSZ8SAlJojhNWLJiSurVRoHg7hPRLKxEniimfSEj8bFpwmaM5spj7Ji7bdOHkoY06bg
oJZ3NDsJ+QHs8X4qo7RMAurP0IUt2JUDszAjHTS0H8c5DzxcaHBpN3T5ZIbPE8j/PfR9GpACsvai
6LnOU2jPxKBINs+Qu3XOR03abOP73b4Zzcds4jfzUka48jfVPPbgsY1b2sqbBp40oyR0IwILp849
DdbEgwd+aYvKsKVLSND93KE7KqY9XqChBLe7ORt3zTzvijnVqAM7rPrEySa3T/WYBKU0YblcFdDr
3oEZN1SfWf9qOQrBNk1MDbJAupkI2KLouizzXTfwrT8vQVO0myT90OHT7Bpoq02iGQyNPAbrK79r
chfVvAzyLv6My15F7TJ/yMZ5azt56trseVbFpjTVpQ8IQKFNRc3P/cwjrxq38dDt07oPY3rL1ccM
aH/W91Bdy0BC24tvh9AbQRJYviLe7hJ/OBZdGuuGJ0+dxbfZyI6zP+l63o3kGM8mgt7S0Gv7SzDP
L6HVJpjAolJgVYEqfVH41fUAFtYAVlZjJ+Dn7U2dfklEtkvzeF+rbKfK5mDQ+ECLapuCNzb7deSB
VwaG+2vFb3xw0EQiLlIL/Q+OfXHQWGwUP8Z9+zEG561YbB/Ill0g7gX1bB6yGkKUjSEFz64B7661
AHP91wQcPQnOXp3UUbEi4wCNd0Dyx6XfE8+85mTa16QJmjTXBPmRhCY0vnazkAz6SHKwE5FXDLoC
g3EGo1Hwr3ysQz+5nMCEnKjatBNIRql4KKsvk0xhq/tdWj3M44cJTEwfF01QDfGmBHuzB5uTgB9l
Rnoc6nQnsyEYqvoaIR7J1R/lYJT6YJh6q3MqwEKdwUotxbKlYK2K0n4qiYxIyg4VWK+FyHLQ9fub
ajVlwZwVRfc8g1nLHDh2mS23S/W6gJlre/+Sg7nbg8kLTeNNbjcTV7vOayM0TafCfc1jX7OxgU7h
3kUybaF2Qhu0iMj63TMuXyTYy0iam9qHaJDr72VIB862DAQY0h5NNGSCcAKjugbDOl6dax8sbJrc
VD00xkiwtk0+HyfpQxwVgQXrewQLfFzicAJLvARrfAaLfMhZ4MAy71fvfAITvcqXqKWP1eqtx7BW
E5jtcdPsczDf8QRdTvGNFPGDMjEU9DbKwK5PYfO7ad4SsPEJ2PklhwaK0ougdaiEXxKZt7hj4Gjf
KmGiYTCHdDRgNfgO+hH8CIgN/EYLh/rdPFct1knb7GY1c+i4KK8GwXfTpG5iBF340Mc9QbWLoMfT
JsNFztODZfYinZAmgHl2WntVs+up/VpTshcJPDioredyOIs9ednHKn0cEkEuSQY94MJrie695oKC
q7hJQMyFYd3nlCQ9tKx4+6QSWrUG2kCGYKHbgbKIVyLE3P+/5F3JduM4tvwi9iE4c0twkGRLli2P
ueGxnZWcwHnm17+Aq6tLotniyerlW9bJrLwCeHFxh4jATgrF24RldNQb1Liio0Y1jRBYxtqK92ph
+7jqip9JA7BMk1uFdKfh/strtH8fky539FSwOvJD654FJrmAglu5ZgB3X6EKDiIAJwS3Fe6TVHLb
cDiECPVyXdBQAGImsFhwlGUEPvk18M29r44PfYXJtJJUAJdKGI6ryqYC7K3CxW4AZd/KpSNVzGrC
G1Ud7Da5r01toyjxqasFSyuDjR/vSYySp68cM+xSi8SxpU6GHRTGVsi9XIBXRYmX1r6t5gUdpBLd
3F/BZNImBQgjJI6gfCKyvUixf0eIsJn85KYXysdUBIpf0Z/LtrL87keY1nasNTSAV7TDu5Ek1ID7
9x0QaYD5qSUBbWAYnU4G6KcN7UbNqCYgLsuq1QkHWX4g2uiYaJRihkM7djAm0cY8+kUMuo8oFPYT
Zm4T+TG0riyfFJRFuVZbRVpt9SJzWf80AtsVpuK7OqL3jc+nqJuATDTC+DoogH9QzU3cR1tJqGk+
6E5aAwU4EVvQFWCHRADJ7nppp5pSb3VdsSnUe7N7i0riJeNOzeo7ybzJgpwO6UkQbbOatrXWgKXx
Ofhytgt8/1YXMb+qK4TzVLNIJNGQAUHS63aXfhpD5dZV4xi+6QURlmnGOPHddlRa2nbpbdadxvqU
1Bs/2aeatmHo3wtFPoFokWP+l8n2UJhbsNd2hop7uW884InAqEKvKzyk0Z3Ya5YYBy9dE7/0w2SF
hXQbVrKnq5U7KmB8GT/zGmMHFrulGv1Uk9FTsnIb6dqum+5lhrRMLO0GqDXWZjekcf2u+CkY5p8l
wf9z3hWvplVZR5YJ0AVmzwqKy//eFN6y8P3jD/b+rbEy/yf+bqyIog5Ur6hgVgX21XlfRUG7mBfO
YDRg1ga7/5mmyf8Cg4D3fk1ZRhvhYpomczKnqJmoJzAsR+/ld7rCsxT7z1aC8cU4w2jOkPAjzlPs
phcHUubANorxjoymHauJy4a1TsEChAbtawWYFqTxhqbOrBBxzLIpDyT0k/eC9IF5Gu60CKDNzCHV
Q5XeGojjTXFSxuo2CxwlflBUNGh83FB+tFLYzsvpr++topcGiA26UqDaXS45GlqhaYNQohIwmJMC
qJgJSI0XhKdYrZ3MvAHm32Hx4cxNjn8WzuedIUC1L4qZf5vViKISWTRFbVbMCGI4mdWIHsXoCa+F
69/3B+SXRwQNR9x9DJvEkW+A4NqVO9mNvdaRnPGovYqvyEYnjzwD+kU/kSva0468t83Kpiy4garK
fKYLiA6GEbN6UG6Q3wFXIKMiPhjsxa9d3/g3seC/tkr4vp41FP7cAJ0oEqYj8Ft1tu/AEmpyLSBL
qUfV6ZrclssG8OTYSaIPs9yK4sP1HV9akyaZhoL5CSBV4mzcMTLRwD0rSDSqYyvVP3TNVUTnd20o
WI9OOBdbMtQ54QdY6brSUthIet0KFcOKGzfrHq8b0XiL4HLnLq3MXCdGow1dJnCq27i+yUtlEw+h
nTbNc84xpFn6GmuRp6l3DQmsagCq3xfe5CCxGGttcQyAIkb6GN/pAwrQTva0zN+X0SFnz1XrY0aa
P7WpZKvGz7FJaRFo94M0AdzXvGjRIciZlSaiBYinZQytI0/NL7k/+savWms9fUhsPerRmCqcClTn
Fgg5YdAwtM69WlBLq2gDJ+mym7jDUDwK7K7FjwxpF0XIt/4IWe7JbQP+MHMCFCpNKtFMFY6BYlIi
+yv9hO/+h10ERczQRDTrMAC7PPd9xeKwNXEAIxaCFn2sceEDFR60h1b+KYU31z/amrVZb8oH37ow
JngGLh7bmGIaGqfsI5AIRT/PUv2fv28OawILjo8Tvwhw53G8lcHkGnG4KRuQazZbfCCh2ah6Sit9
m5ab69aUS4dETwt8FAlIRQNTVFxGs3gO3kLDGfkIF8gPixIdGPlpxQL/Gmc+zxuruo55qIx4CU0F
bRaR1KBuFbFAlI6y7FSijJRiBmqo6gG04AzYwiHT3bLrLKY+JNGrKd8N7AdrQ4vIlQXou5fjTMRj
dCMkewTjZxa2DkoaK4qfU7LthgcdiKQWjQ3U3MKPoTmZjB37SrXjEMhzYCE6eAcS4nFQ7SaKTq1W
PvoSiAbAacjJH35RP/rmBCy9ievqURDFlYg8v6b4BhhE19HdFFWd42cu3ZXpapS0IBvSajjEuJEq
ADna8diG6HUB4V8MD1BYcAx97X78GkfPt/7csjzbeikuE0Py8XU7gPjzVrH9Kv+ZVkEEEAjzSmKg
9h8PkQyWjZ7ZTTYeilK4U5nwwsI3JkFwoGTJRgkjpLqHDhQaTe9o0OM/C+Zm8mg1rOesIycanoSs
cHx0a+W6ARbjTUibG0ynHE0cqFkLW/yRrYSJpY8/SSVaKCktUr20+uvUgMAhoxqNj0IlPsmJfNKH
yskS3SJZ5oFFZGmgGk7qMzwjYfjLKYDKZW+3Keri6YW1v4KhoH4mOQa+sFzIDvg/e4UArR4NDxp4
iblykFP9SZ00QM21WxHZCOqLfRVzNlRG07SyzDH0fGncV9Xk9X3+YIz4RkruNmBZJCy1QnUfNtt0
fInNDBmPBOZT8mgEtVUmOlqEt5nxI87CjdmewC9yzcG3UqJTJcxtE65nkslOhII2kuSWTKHEbChB
TZT0IIKgDmyBZ2RgSMlVAy6H9Eb8U9TmD6T8zEJiVWbvBdJAxVCzodbglNIfGZg5aKpB38Jwh6g7
6s1LrGPhmfQcFvoR9/PNVPte0e59DvsrX9PgNROzY4M6Q3jqQ81CM94q0FGve3Ygdf6qiqUFkD7+
idiCz7itiQo6YrtyTKwska1+KuxAFW9Fkx3N9KMFySJKcluNoztfuC0A0dFi2Q5935F5P7EvrGgA
Aj020a9JAYhK+q0QyegV9M7UaQ894PChcmeGuTUCSSWOj4mu3Y5qTFtVwJQ9cOIaSVWjP4bqNozY
rdAdwj7ZdbyLxkp76tpDg+kYy0d7qAZwycLbFj2BUP8IAQ7SzB0kQEI9soHF2KClc6+RU64btMhS
ILya7VgEL0X6YKqfnGPfHFmPNtEA/FjXQYGk2wK8bU1G7RaD+qyLFRxdcwqfYKRu7IapBJKIJ1Yg
CpRAQbQ1DVrTK/uaZqQDPEC1oxSdUyWy9TQ5+Y36kAW9FWQiLf13iWCLyWSAAPUklSiA+10rie4g
6raZg5sX+sBk1rYyFG5QClZUKNha4ZEBkMCUzsYUkWbKPkkAcxh8u+nwvcxnDY2oEdmRnpHNOPSg
GfVoBZZWKr+kOXpUGVy+lA9g/tsIkkEe0BrkE4wlNi3RqDBMN42m2mpWbvoOBKAhthSM/AjAFoqp
34sTDiQyBJE9iwG5Eatj0cD5lNExMDoCfh90A2LJY2kFwOMlaGwgVqcanHQUx2PeOqrabdD0c1rt
o+gZ6ATtjuQD+qFJatVh+EeQyEcd4yVz9O0ChKWg6K0qL24m3rGJHyUZgaNT35NQclQFXLoaUyJ/
uivayk5hWcj0jUoqF9orYNo0mChEm0QNGchlot3E0kPdokebdu8gHXljRQ6yCTIDpDA2RrNPYt4G
Q2NHRE+lazwMJWmDdlI5Ub+TRYt09cHslI/Yn0QrZiYa1NnL1OrPUoQfKle3WlBTQUtcCfozKiZP
Rj/eFmpvAXnhxGgPxFC80XIDvsI8ocexUqQd2OUPBLQ5AlxNFpYPivSz81WcZYJ+hLRr0LVJqvox
NxUqJIChJaBM4HCYue8IaICU43NRVHTE9ab57/wE+Q3IfaCo9XDWUI22aoRmWGzYnRjjzMLZCt0F
MRxOjcyQnEwz9wA73j2n6JoTJKQju5sidOrCzsv9botG96MgqJRTA6vwZzMdEcyP5ogsBB28MS9p
CKCMlBAqAHkZYCiBXp5RPBaZ7BVCsZmkzi2rCH8LeGjlh49JByOqlRS/gO2kWZ5aQhyA7ZhQzgis
g9tIefKVwQrBlWrV4c6EEI0OGqHeoD9dhi6ZnHKaaFWXMIb7fph+SrVOi2LaFgGKj1a3VFbtJSnc
l3LvkkCkVRE6gHkdy0wAb6y1B0n1urHaEHTDIWTkNaTGjOKY+49pOD6NOiQkFLAvACZyA0xhKjF+
KHPwL5nWPDeBYYXRCT1l8BAjMOUj6psf4aDbspzYWpzakSZhpZXhAtl45/faj66q9nkY0EI5CqOC
jb0re3DEKpEqqNCr6KavpAcFAEZRHDd1rG9iZLGp5jF/qxrvvg8S3FRbnZzZYnYDermQtVagPQ3k
RtDiXaTthyClYg+XKagE7rjc6bhgG7ueUgyWMGCqdM+IfG/qb/ICn0kbqDL0uyAzd6wI92jag0kS
Uan7qTQ4bFJAIyF76OUnLei8Kqtv4hhsUUTUCTfO2NMKvaraTBw/K58LVXebHsgpdAlbcztNnavq
qjelu16Q3bApnRIMJ7OHwtJx6E9Z+GJAjqUT0H3XYhed/5cusEMh3+Rj+6AE6X7ADf6Vdv7/aXG9
/wTSyo7qpoo+m/MmFQph3tz5752tL+TQ8R0M0IX/7a9ulvIvCJvJmilL4EiIHJH4F0xIlf9FRLCe
0av6qohF/NFf7Sxi/ks30M4yORwI/zPvjfwHJgTkETBNAJWj24UCxdR/p531rckCC0BIIKGXgULH
D7pMmlOS1oHUmjjGWWwnuQQWM/jlfmz5/efZ5hy/93O+hs9nBYqifZmSwXMCDMfEiP/SlCjUGIUJ
6GnFWwh1+cF+snGRGxYge67kVg+44gCZxjDFjuz4Tzf9r62Ub62Nme3ZMqO4ZIhLskhbiHeNwFWH
L6XOViqQpb0EZQjSKKhBDHC6Lhc49cMoZT72EojQfZ+KB/y9V7nrfyRVuVvZTF5SzDfz3NasNxQG
dVaCeifSqGrupZzt9R7jgb6OMFoKJ6gTpdF9XIGZ2vupC5Ti23X7i0tVUUxJkNXTuMzCRRfULwDa
j0qYZ4TYDYrNCcAQEZzJSF3b1Vnp/OU2gDSgJ4XTg6RAujSlq31rVGjugu0cvAwsfxs18rtNKXiH
iXOAnjOBBCGZb6aSa0EWwju65lVLP/r2NUpWACQLGwb0GY66QUwZlmbFqRwnkDPxYcJoeN9rsMbh
Pp5ir+iUFS9c2K8zS9i4y/3SoqiSGU47rXvFlnyM/NJ65TRxdaC59wGACmS2hk4DWvKzb9JCPkxt
A0aoiL5r9ggcnT28BE+f6TY/It2kyR2gJre/7XL41YAtKSJEF4Fbu1xXLUw56Xl/g/jx4BZjHtk1
wMfUGJLB7gDjXbH3XZgRwHeEbcRFRG8OTrw0qBcpYx33in4HTkZkDTYrrNqDxoCHQbwd7DQbebob
Bpb5R/MkH68vdyFiXVjnn/kMyjOGQ9boA05YidSWDJ8deZPDccVX1ozwPz8zMjBfJD3wJDRgNcqO
UD7VcvlmCuJK++s78nG2l7OPx/RBEIChIhTDT8gbWIXbbdCgvyM03AB0aZtbf8VHl47B+debBWOS
5gmI475Ihdb34nQEpdH4H3dvFjaqkJhBxYc0dWPeT+LkGZIGdGmbrXki7w7Ogj0IMEB1AbDJfXJ2
3MCmTgSATAjVUNZMyUeeE2dEHhxh+m8aPh/P7v0OAhhi7mWFsLJMvoxr1mfnIEUyP8T4eVTFJJdp
lQcKAxT6AKDpcmhiRgNkLg3j8br7L0UYmeNEITykQSRo1jBlvdghI4Fn+mlojUEGkFGJsuyXr+or
y/uapZ2t76s3q0PKEV1TALNlrkJ0fggqtLXigXfvRDPQe0voJ7TEKlN8KzNdQJMLzAeUAonXtmL1
KhBghYRxQK0zKPEmLmrFqrV+YpbS+tOWGEJxiEclcxSt9R3gUBvaxCkixSQBeADy4CYKA/0BtPng
pIIqQM1ClPYoKErInIaJ8hbHRXnThHXWQ+tAG++aOlCNu1hg9Va349ubrAMnXYjFwAozyJn0ggmd
QkGotB1UjEJXlCvhTpkwL5RYTG4hIAup1LQvXU1M/KOkCGQjZt2wyWWt2E11RFZO+uzY/bvRDfgm
oJJw96/JzFlEieM6mUbxay4mYiz/s1RXDBDubvPPZSDt+MvCLDAqoyR1ZYYBbGX7e/8esgcblN8A
i1qAxVnQVF0JJKsGZ0FSropU9lssSb3LtsYu3QT3UIJ1oP8ErUU7WM1V17Zw5o/IFIRc02AvbXKq
hj2V6pVRy1dC820PkYqApg4eFcZxly4vxU3VFny02tPOHm4Lt7qF7K4HqR+nvEWQ9iBPssEA6m1t
M2cXzp/ucWZ4Fskgr1eEAsed98Uz8R9rAPOMduXmXNy/MxuzeKXIBbRI+NiqyWPamSezX8nl5vT7
b6uYuaDgS/VQ9bAg7qKN+pGijxUeNDexzaNuX4+DC7bwiQBnxwxOA6Zcnq0myJu2GkdwBtgtGs3u
sIluTS+2Yiew17gY5PvXubQ1W1fcjdCu4bYaG+N0Bo+IbcgXUwj17UDEdJjTb0JvZYGz6wWbKSOh
Qw0B8LyObHLmi2MMRKwwdgpV7kFNgQyMrUHc8AEdWcd8ANqyzqFoCgx18dBQYZu//BPzBiQkkOHh
hp1PjRTM1IFNhPnuE+KxtrKD3PUmPvFvCiy3g4EXxMSo9hLY8va66a+VXZ5CrPxv0/OxkQr0eju0
3LTbOwBGOcYuftMo9pxGNLIeBacCEWdwBuAYd+PGWAlsS18bHQYD8BLOl0Af4eLeE3QVBAGohQFx
y9RX4NhMKGdXLeaHffjwT5Zqcv45GFEo5GYxdAQrP5K1CdyIXfqslRB/RDotOdMm2TdWtAUK1YoP
+kQVFxMdF4pgq1F1llB8uZkKLAm0VomEwDf7BYrCkq4pWoUG0PKVAT6dihP+muVjNHJ9sQv7qnKF
ZwmyrCrINTNLWjRVg5gQOLR/Kyc/QkBRg2H8/Y93YWR2Sfho1YgZYgZNlceqfKnBguyClYUQHo1n
DnphZOYhg1+LVdpgJQCOuwpltvDQWI0D2rkXuPnapcT/tWvWeKA4Sx10FmWT2PF98/TWCykkSnKa
02ojPAnvmBNJbkNFHMY/0NlWV8LsgndcrHRWnk+smBJthO2BPEOB72YELDKEKIlZrnFweAz9vkr0
iHAOkNZy3uD5Kocc9HaVnwQ5uTUxoaryp+vut2QADELebQNVxeTsx3MDrBUEcRxhQBmBYId4dVC8
Xrew5ODnFmYfyoDItMlkWEDPOdHdNrqdjBVn+Aq7s23S0CbEgUWpz4ETl6vI9dI0I66aqHiYsu2E
u2iTPwhuti0P8Iz70E5obRsW1CAsbVvayePk5IjZh9wtqGkX9to9sbBmQKNEjG40GXXY/LM1XVCT
pm6gbzCkt4GRWxMofNKactaCFVyBsAD4lYE7cbZqUvaoOwwJBb8MAHxQegVoYmG7Vvbzf2a2uZzS
j7ct0F7GamZmJL8eNc3vVWwuyOxe4sleuKm8Nb7j4mr+YwZN5stvqGpdWJThoAIWYf4gZfuShRnm
UNJKKFxI0JE4nNmZZRBNN1SVz+1oe/2u1W3fg/gm8iRIP9a3ol15sXf9ACxECyDYkJNB4wxgOd7U
Pz9itagUUAvroOERn8J2k2AwTfQbgphx3c7SKTg3pM92MOsDTW0ZPlT0DKUWL0S3rbsVNiOVXdON
DuYrBJ43guO7gEw1lnLnW5VV3zaHzoEIwSYATe36D1qILTq0FQCmBZsWJ2F264wBk5swqFTg11oI
yULvPfp13cK8tcjv6QsTs/DVB6o5lqzmvhk9BLULBP2pBMOE6vvIRF0i7MYTFECdevW2W1oc0Lam
gssbwfPLzc7uH4xj1SiqfZVKXr0z7+JjumG2b0fQILcFD9/AXUvuJR7s5wfx3CT/SWcmFXXqQ7R8
4Ln35Xv4ODq9Vz8FN6mT71UXmaAr0M/+lR0gaH0H7ZTMiXf/xJfPfwI/xGc/oehAEUTjXaWsqu02
aB70Rr6PYwjr1KAMrTj0UkRACgYepQ7vgbrHpbFKyfQojlWVFu0OIjxe4nP9IPe6Cy1+Rx1WMDrg
XNxZOCgneRinDN+xFAEc0KDkk35ct7DAo4Um9JkJnjidbVqrgEteDDDRuCPmrTvAn9EV9o/+Y4yq
yQZH9tTQF+nILHA/d6krvCkP13/C0k6i+66jJkRWS+bOOnW6UYQdkAOyolkVUCJCW2FCcvp9KxhA
KujCQa0AycTlOoUg6hM8TwTGp594Ui3YbX0fdStHful7AeAMjRXEUqCPZ5upZ2KE4gwP4MjmO8Qu
k26lH7AEDMQ+/W2An8Kzr1UkYtrJVaih+NB2gGptPwEJO0obfXt9t/huzE8z+rQgVnOlLaDWL+2w
0gfYl+PkCRO2YnyflQDgtfkd5LatRN1fN7bkAKhlRAk3OIDo83pm/A84HGp5kE/qbKVsd3WR29fN
LKUKfPAG+BG6z9ocVWpWdVy3HEkdtWF9I6dh5mVgntJmyA1bBajJNUMJ+IlYr+9T1kgr345fKPMt
5a/woGqEJAae27rc0lgtWdYXEsYETZj0YI310V0nSODvEwx80kAaP6+vd+Eb4rUv5FiEIHwAF3xp
MFM7oFMMEPMTEFdrshWEAqwLn5ZqY9VrI/GFb4iamL9OhuwF6IDZ8cqTsR9SziUpqtdaGWgW+k48
rHjlfO7Ob1SQJ3GuUI1ikjVPpcMqmzSToFsFXa/ChsCzXXvEju80W99DKfaW7ESbJwvaCoFj6Vyf
fzv+52fHDq9vjeow4dsNYroZJE4XzbzrX2thA/GtMBDE03E82s++ltl04SSFeMDDyE9lu2+Unaj+
+AcmgMMQ0XzDtHuulBHkop8FEgQp264o3bzg4u6JGTmSEU/0uqmFDQMrwuCjaNB+vg3V866epj7j
CHgZEpG1jjc43q5bWNov3BkGIBhoTmCafvlJZEFlYQBiBhCxAGFwKmQZeeOYrKAT+D8zO7WGxPlb
EOFCkSvPIvowZGmncyi/b/R2oTGqdSf2YYSYMwL5of2DY4TzikUpXGhREWeOFoZhhfYeoPxTllsd
+O9+8kSgxXV975a+joTTw4lkxERL9nLvUtWvycDZMS3wn73xBI326waWDqohY7dQlRFIjs3LCoTV
JG8z3B8lAPlO+NY/Q8jACfb5a+dgGuAqbn2L1MJdq9OW+jznhudlRonrJVZSGAbazZ5sYAht/YBL
sjhIm7V8cz4K5uEIYj+4tvgDHoAdzYNe5gdTLBRQEvRaOtLhVraxyKfpMFF1JzvCUXi8vq9LIR2a
S5x3YUCNSZ/dIVBkabSIqyzXSQOU5eCf5MofLWgKoG2v4tk0JWg3100uXFtgfIi8bY851bcWYCZW
JoaNMJkGPYUajSdB7StheB2ErcFj1kzxPz+LsknZJVEUVBLtFSACH0kLwEf0LoN7cH1JS6EDwiyK
KkHaCtn7LNQGKrTYIZOGGTREJrTOgOrc6BCAH66bWcg38HIDTwUlFXfjl8LJ2XJUvIcW9e1E4B3G
7s/WhOJW3toHWhqrXNiZbZuWATYtQpYTdsxXPvnC9W5HPyUIXoUrmdriuQZphDPegLFDXLz8RFLG
tKAyoZvp75OD6OBQ77oNuyFeuc3t0MHbnkBAYJyzErCWSmms8W+7M8evzSxBr64hyHtBsruVfvnM
Snamo52mA/GQA+O9Aiu5U9fi2FKk1PAeIb4i5irfUtNmyKC8kfInDrbKDq93Uf2GzzQ6CsLaQbTZ
urAW38H5hQMwnYJBBu5NNIMudxjayCnI/BrSxG100F2yCTz/NFGo9Tim/Q/mJhzh9x9jswCmBFUq
1J2OjIC9MLz7Ikf7pl+JWYs+83ceilcjL1dURlKKQhZ5KJ/QQk6EQqvVqSn6nh5UGqhvtXfRHduv
4SSXbu6/zZJ5y87X+kRLFEBa8FAsKDR4kzHdp/ptMuKp2QpEwOQfrBO1hQaVPSjtYRI4OxtsFGu8
OIQUuKcihYYAxdn4KNzYVd6kRzzIYKc2XvPRAdpcizQLXop0AeMvPO+J25w/8HkeOI1SKBuTC5GF
Rgye1FFpX66HsoXIDBU/5CXoREDFypw5Jei7UOHgam8TdM5MH1nDKFWHchpBMIkxALtu7asUujwD
uG4wy+fUeEh7ze9Vta0KhaGCouUv/OMis0JMEpvN+AkN3RHbuI6M+L6DsIilAZYHqA6od5c7WABc
wt/wAu3NGEIrGNNnpf79rIs/lWoCf4eOiwla36WNJvSFJuSiak1Okg0rpMoGJFq0Vzbv+7eCGd5K
AZ8bAo3z+eQkDlLQDzAj34Gx8MmnwLFtgvy1Ax2IS9t4slN48pu84v9fErKzr4YgiUEN7lWo4c7r
zb+VCZNn+TODtli47ezxPdl09tdpcBBcAC2y0MvGZNQuKKMQjH0Vb4vVdv33qxd7cPZTZkcRTvxv
cTgCqRQIwTwqUrjRIvMQJP6NJPuQF8DzYQ0eDry++ct2OdoeUQB4+JldZop5HHG9N8BwPaaxz7qE
JMyIDDE1WjyGJp9YamogVXfedcML7VesGPc86nxgYBAFLp1L6Tstb7moGySud3iibdNSk9HxediW
Hj6++qO1zV38Ptql60gu7kp3s9YCXjhD/F05EdULf7NuXpz7FZ7R6bn+pQoqTZS2qI5WyvDviRty
NgPwVUDccBjnp9QAH0giTMEJ0qDTAr5vSTIqC5/X93JhHTg34DdjzKMC+TU/p6MwGUxMMRloIXHX
4NUJtmJhKcBdmJj7iag1PgixKq6K3lEoZG2eEjpQfhlmjrBdg2cs7NuFuVn2lBlBTOoS5qpmF4P8
FoKiGoCwd33flq2gOQOohangsrh0wZ6UWtmokK0i+gD9KzypoddW1q6loN8/Dz4KHuPhYA8UYPNu
IVp0sgwzGq2dwTY7q7yvn0KXb5/g1Q0tfmR0LZVYgLfAJuofjt/EPTF3bdNIJ9DaEoPKafQrjUPo
tL9LCc4XhMRK6Wej/+ilAo+GGnavoMnWtdYY5zQE2oXU6BIod3FVfGAguiNA8fZZBg2AtdP3Pexz
ODneeOGei42Z3WCY97KK8W1pkidJa21Zxw/qWi/AK/LXv/PCB7iwNOu8dB3QwqEPrcMKcE1cqtu2
iFY6VWsmZinj1CaDArq0BlfSrFxOXtG5XzmDK/s17wYnddhKIYMJGVxMJkxwJWULXR6Ka+L5+oYt
YBQvvs385hfGMixqGbYUL9jku+6IAp5GDrrOqlW7fMhS0WKvPDT7tcblQuF0aXoWacaKvwUKtV7g
4PAKN/pKj+ZHLNjkI/LSbXNgeOjhKSBWtl/zx+/R4NLwLOYMZg+BuQKGq+IRBYiVZ3fa6K+44kJt
gX4znklFXsrVL+ZTnapSM8iSR8YXGF8/AS9MhZdgh8fTnOwQHnqbY/LXF7fgPDoeaxKRZ2Eu903X
FXqtQztyuj6BFgLz/DCiZvUuNSvl58IxuDDD//ysg5AMWSgMMcNjlAF/3wySjcKvFdf8nrGA9ISw
BjEkUKy+raTNskDuUwL+sg2y1165Vx56mm0VByze4IfpAEWLRIlZeIDzBG66fd38gtAw+H/oduKJ
DAChkbFerlAbTRGQ0NEA+wZiM7ngJA8mxI5Kuu1uul30WByio+n0bvPcbqXNWutkwUdhHT0gqPfw
LZj5aOkTvJAi42nFRo03Q6DbYiJsp3AtK+Sh9zIx5ov828zsM6Z+x+Quxh4neO1IfFTFowaZYuOu
+Uul7b9yA5cizYUpvuIzj2l01Z8qpGgU4nF0sCFo4UCl1gntbBM/G5a/Ee5ze9yUN2vZ/0JKc7lI
fmTOLJdpVomThC/ZQE14sKGE63QbbRtR3VOQ4QsrRJLFT0cwLUFXBs3JeZVTKnijoCMwB/Ubq49/
4U0cWw3XKtGFtBqrOjMzWxWLmqYdMsSXGh1CwBjqJ978abZkowG4fKc9Qkj0Vt33NvTY3wvPRxzK
nsa1yeVSuNEJnmETVbTclDlweqgChZktHqWdEgHCCE8J0b222bB4tc/GPf6bqwJpgKwXT7+hkrv8
il2kZEqnywYSU8PjpNb0j8jDa8SPmTPeVK7hrJx/nkvP7WEMQTRQaTFimSdzUypASXcUdcoiq3c0
NL0Mr7Ahn+pOcCEomcQuXoDeQN5TRZv7J3ABJ/IPguwXORkTUum7kn2NAWrFyl4Hmf0ksY+uSlcu
qaXjDxl1zEbB+ITe4CzGkWpMmqBCFE/jntbsMKrHQlapmTVWQuQVYwszCaSoeBuLd4JMhLVZTGvA
bMqjQgbSHaVF/Iby8wtpDyKE/9pKFqZxTvJx/St+d098QAU0RgPPy0AGf5Z6ZqyWlI4pPkQaMLmS
x0a20BSKEVUhb0omIaTX7X2/Frk91Bi4ezF0mauqd2gGi3KCSXaSaj5kBXPdI11LVnZy0QqWhC1E
8ozC+vIoQCzNZIOu4zFyPAkshBiRQgp0bSnfwxiWcmZEujQC4VE1hftj69r4mAwCnLxSgMzUOmFl
09YszfyiInEvZiUsyZoPvZH8XevxknL2+8UzFqRjdokiHW8efWvd5X6ayYLh02FqIwtdvDdRz1eW
svhlzmzMCpBRCYgCCiSQDHVhd1N/krLpt6defBkoMYEXwoR0PrtJJ7yd6McydqsVdMsIIWTVjB00
7SL/lo14Bf26Ry+k6Zf2ZvdMzUpIZyVIEdTT6OSHws33KZUe9XtOQQ4dfWtDD2tlG5c84ivtkwBL
5jPMS9+Tun4S5BwnyMg/SfYKFSUbbfKVCL8UG77wZcCGcBgb/xFnaUFUYqLti4FAx7LC/Dx28YgZ
0KzPU39/fQuXnAJMOkxqIPKCycnMEHBMoorHRH2qQ4VFAB09b+WVDVszMftIuhgR0vswMTBh02Sl
a+Th2/+2ilkoTYPKUIYS2+VDlkbJIPybirpk/29G5ucHN/FUDzACrfQNf4crK8T3/83E3Ld60E8J
M33KRpfpmp3VbGUR329VQAb//t5zDIMJCXQpEPExQuhwjfVEp1yF9p/HoFb0f6Sd13LcTLalX2Wi
7zEHJuEiTvcFgPJFbyTqBkFRVCZsJtLAPf0saHrOT5YqVNPd0dEX+klWFhJp9157fUEdr/+j5yEn
m4FFtccIoPdpwWQMtHl8ZxXkX45uLk+EtDRgcDBjPd1wjFS1bfwCdObJ+0Z9/abb8juoTf/Wq/mr
mZMtp7Ea1x1dZsE7nUPUV5WP3lTu/txdZ5eWD49ystkw7jdNVJZ4FMm/Bg7NLCVeu45emJBnxwBO
AlBvIzn8e4ZdaFrkcDpLSSngzDjyG8fj16HloICYXZXiwiA491SQii+0GeT5cND5vJYxagUF8z0U
TSOLwJsvRbcgH4MLAc5l9n0+EkMy86GVk1XG7+uCCIlWSJ4Pmaxa8hzBU92RkUrNAtSZzKTTfIZX
1Z9f2rnlLV4UEQtrDOHbkzkLHGBFrBiUTTxevUI+EdmafjYXymHOtrIY88IAAOKL0xt/5bnTLCSD
Ri8abpFDuSqnCyvDmSPwIjr6nyZOixF5H6NC3QbmnL66P6dXWO2tgowfEcUI9zQlW+tiHv1M7utz
kyfrAxSccOmPKc2KZ//NR5k/Lt8wBttJ0EFTJ4ERbupAFQRI0u3YJHI1ZcVGAE4W/7xc0nFGA/X5
y5zM8JF1BLdWfJnwQRQJ3apNswmOw9d4DzsT+Ev/edhcbO5ksk8EGUGzvNEhLa67a5WOh+DxjUMQ
Un+7JEBZBv/J5IBHy696eR+WLafxvspqy9KxYCY8wygo6QN2pK3/Qqr421znF9bjMyGNxaMdGScH
Gq/fYwxVNAX9POHB+nDX/TTPkD6v+KZIPbB+Mxdyl4tdeWbuf2rxZO7PsZhFDsBH5rU3MCickBvq
b/wv0Y7cBHEir+Mrdr1QhI6ErfTFrOmZ9Q27DjIdUKCGv4v2SDU2GokpK0WEypmH1PMeycXD+5kQ
FXr1r1ZOFXoK17qglGilgn+KfJyRjH1u9qxcD2OqrkARWttZILaVTkvA+zaXJC9n1p9PzZ/MVD8y
ZatlhIfkgJq7AySwzaWw0bnj/KdGTmagRllkaTiesV97ENoitrnyv4BThFs43B7h1pUffJPpKmP7
SyHV8y8RwRs/RA4aSdLPm1Q7K7DXImwfcZgnVQsbCRCKXVJd2HrPVCLgNXr4PwCP0GKf5mJjn+fE
Elhk7f20WrQuZDetg7V9uDQpziTfPrd0clytQN1GfTc6c4loWEVSZvROP4gHttbJ8ch7VE6WiUb5
88psFxHapVqIM14Cn7/AycY4AfktwxaPOuzjh/KRwq8EepR45WzKV/0MZWkiNpde46llE0LScAqD
AAZmAsjp4W1+fo/Gyf1yHkvQVjK8RIBauoNCNFfvxLrZ8H4bPQrsIjDpGR5gpjpcLKn//alxqsLl
N4D4ExfE34KOpbIKd4DCNZNvFdQaj+EBrvLhfXAM4LadeK920jxcTrX+imV+WuGXZlG5RsBLhsL/
VMvUw+R1pFFAM7eX7lUAv7f7uAe1O3E0NWbjRKUPzHgUcNfZwzOr4V8QC+pSBx6ywap2Lf6kle++
tjW334IB5cMbCJdcXBOMN/8gEDLh5CFGacOgr8ifcdwuXyworNd2D1cba2roXV+634oKtB5PAUAB
ABrQO4sL2Q8/EuLQ2iXbCS82d3Gs2NsY+rBB//OO+tsURhcgf44ABNCaOMecLFGkm+GE5+KLhgLW
8S2WDzajhFZf2LiXEXTa0x+bOVmkRk8DIadjbG9wLW7brWc9FmD2kAWcd4n/8NuquzwS4Ns4X2Iw
/3ZSp33fMItoKEPhSt+0RwM3jH+j0z60cLJ15iDbWpGcATyIUPbIfvLg+5z/y5sHHsNfgA+IVCOS
++vE8CGa0QxxMbnDRLNOH2kDwUbfXFhXz717ZBQXx06C3jqd9ioq4pEHFcsQyrhrOL+K4zHt4vzl
z7312zlqeRCIZUCniRaJ/smZzct5GEjLx4PIEpvgsatXYoaF8XzJQeLci8c5DbnFpX7CPk1dSASe
RM7xWiQpvjCIg9yxvlCicfZZPjSxfIUPL2VwpKg6gksmx8eXgNdRPm5IDp/0+fufe+3cjIG9xwLl
wQr1mx8Bh2UfImbgbwRum0wMjlDuLiieGOnXIwyr/tzYuZGAlRDVfktxJPbzz48lOZ9ygvhZNghx
ZyguFTHJ4ZA8X3JZPPdUi7YfFiHIdf4mGOwHhCat2EWOkNqbnLy0vp204CwEU2bVFwID597Vx7aW
n394V4SLcDYEu5pTVgcyu9dSwC47bPYurVd/7r9zIy8AnBp+aAHsHX9BpT805UY5NAjOjP4jAMg5
QaLp9s8tnH1DH1o4ORfYTUFrWXCWjV5zVYUYgDBwlu0lEfrZ9/NXM/6JrorLSiCUolnmgr8W0b1s
3pWqN8b5ASv1H39+pN8uIFgXsOv4uJcDMQUV3+f305ewUMTVnWXAWD5ZRicdfM86nU0B5ABxtcEa
vvlzi+dGxMcWTzoRC2HbFh1cyY2BTtEtxrSn7FABTgr7iO7CmPg1aU73vBACNdTPID/2m9xhcCjF
aY5grJee2105xRDMaVOT6LmBO9/BZjWqXMKxHDd5Se3XokBeCSqvfNBJ61oDzlvDsOuHEN7hbtem
vppM6vXzt2qMRSYG1/kSa3/agFxnroqGVDtjVfWeKnd8b4Zc/qzhaisvDMMzPYgwPsxeUayLLel0
LYck2xqmFoiLGqkKWeYP9hDeYumI039j+4PmBWEbHBuCZT//PDo8WdVjLXBiCKVTXVmhY22swvn5
5wFxZt6GWIZw54aU9XcZsQnqsRo6uH3D4Q/H+vGOdsGFEOjvEaLA+9TGydGnQR1w4fs4jth79mMp
61BP8bXK2le2VQ+L64pzYd073yLOcjCxhSz7t9jhLDwHfkBosYC9YpN9C17nRR2x65uMrOM9ErNP
l2rhzo0L9B/k87jS/x5pQxSIaggoYJte24fKE9scVbPGyoGovDACz7wyrBohyhWRLsXjnRxYZ+pb
IHFb4FL1voLBkhUOO2cqxksH4zNPFGDsOZCsAV4NjtPn8Ve5dukblxY4sXp7aryHWQGWrPWO+9H6
z6MQm98yCH5bK/5q7bQitydQ7JkCayHy9mIde2U0Jw3xh70jeLwZbNjkC6wf67qXoCDpHgVlqgyi
u7oZwY6OS5U1NIw3zAmqg44LvG8Qaq4Rve2BahQ8RXlnvXb7Kfo2MxBsrXIOr0TnNd84ZCcJocpO
3MkeD1S7MFcKWJHfOoWWL5WvTQvbCdRYJiLI22yccu6hTELroywK5yVSBiaxXifbbCrqEia1EYDX
uY6D9eD5YlN7TYAAZQu/MJVwPTgPISB9TzIWwHi18WCeSQ6U8VOVV/YAfasrd9NIq1VTCh2DvdSV
BxNGQ/wo/THUGbYJqLe0JAmF8ns3xFR8j/0cXPUmYmKL1Ln/3IQNsY6zMaK5dYD1KL4XoyejN25x
4KhR1VjB5aUszXH0lXfVRSBIT5LHoDcN9tVowwyWaW1/VQMsYl0dVUeQB8qVzQTbu63gL64h+bbo
Zb+ihZ/f473l4CTn9XhkMcfmXHhdNlA5J3UzqDsL72RHrdk/RE04bINm1GtPBPxozwB3umUDfkFp
CLRLXleu61k0WTSYe2MP9q6gMCSNYdp56+CIViZ2NaPS03G7dA5ECChGb7XgoCZgn74NcVemAnl2
xcM4LWWbHwJHucdZEhCL84qtDVjZq0W4O6wbN9K72a3bldQNcNM+mL9lE9WP4WhsQDkAMcctiqfN
ZNhd6QD+srJw5J6zCGy348C8GLVFkYS22MOnTbwMRGL6ttp5MQxFp57ad0T0akUqt3uw8qG9ARDN
zezeM4mX+zX8OcF5rSZiluNSM2yGERyisG37tAxCta3yQK74HOdHt3ZD7NJxlE5R3pRgilD3yyRs
lQ51o9EAcsotYLW3cd33aT5aVVa5Ppz/PKvfiy7sUGhWly1Ehc40HYSjAEKtZmPD7j1WQRIV4BGR
zml2tojZqhFsAS3Z+fc8gGVPYksfxjLtpPdxAZQwFVO3mmIfRov22GbtZLvrfLCj7cx0c5SmdTak
7/0kmuIqs/xYJ5SB9dNaQbAG8ZzD5VghUmZJ3h24Rbwr6vqw6qGxk6iohWtiWYSriZrmMEB2tUKR
qliLuQWxEZyUFGTf8Nn3m2/+AgGEv2W/qX0XWVUeOY9A2MjUzSUUeFVfPbvaaJmx1gaIvRhUtZkl
b8Ai7+t74nP2swj7Fn4bCqCdWvC1LQZIADoQcnSp++PEjTmUmjoPZTSM22hmSQsUTT1001c8n51R
Qro7RwXuNcdh4CE3fv3acnd8Im6nnt2mn9dNy4tbRiZrN7pRWySNC4Z9VRXwBoIQa6EXgYpcyZre
qdELM1Ewhu4SoI0E4O4e6lzgzKPm0r5xQxkcuhkXktHJZToDq0MTrqrqbphbqI64LR7cyjBEOIs+
3wy5U2WSghPPAHs+NrPTZcbNw1UUd+E6GCb3RvgyT5Xki6C+GVeIFwDaXDdTtOGO1dzD5Ui+AowM
OAwSP6gqrztWPvUzF0+D4M4xKlwm1pMJReYWJPiGo5J1F7XTuCpkyO5z1RQozHN5tevy0oD+7lv7
gTT+T0/F9ldZY0IieuCj4pjWQNMME8lhlhFzcL6o0Kk/4jASdaG3rx0ZP4EeCrPeSLVZbisHXBiu
DlJM8S20gm1aaDLds6Yid11j8j2U0NN3qyvtDLjG/C7GWncLpo59V8IlcA1vdPVgfEXWFvf8NVFG
bt1Oe18db+xuKHsLTWSuDHHrbQGLTThHl4BnS6eGTLdw3WykvthSBJEScFYdoNgjuu2JLoDKYWx4
nsK6XtO4BE6mKHCuUXV/52lY6VeQTQsMod5+VBSit5T1fQHqsEB1ECRISV94P0uo827GEIUjKoy6
mwC0WEBlfH8b21X3pYKo7bEpXbIPTTHvlRmmre64Tg1vQpaISLR3OALL60gL+14rlEckMQJrW208
0OwlilvhmHStypocpqAEd3JwYQPNeVSgdsIBFmsm3ngDrfUEOEynv9K6qV5xAGf3OsQKnxQLVDQJ
Rsv8FJZ2bos5FElscE0+4jyMKvXIir7Qopvu/HoOq+Ncx81qgLYKbGxDjnWZV+1SQmTtaIdNNVFW
1KUNuEsIiZjcW5W4Jt3LcbSOPbbkNFKzfRvZzHrGx5ksAtUVoLOOzVkBKAcGStEELA3FHK94Qd1E
0VEBqG1FNSZVF5NtFFcdpAq0upprj9yD1EDaNLLG6K5TFvRrdlGDnj5O6jrIi+Gmjt3xgedT86Zy
Lm8kUW7qV4hAJEBRlU9OLcY70WmobD1tY+Wm83g/oHbp0fKY+TmORKCaiHb5g4WtRqeyd9sHVXjz
SocteZjcWX61TfFDQke7yi1or6FoN1tV+NVP6QzxO+tkCKRSH4h7yiO+rpxai4TOvvdIQ14+e1ZY
PagKmHHVlR1sdGwNxCLycZldjsHOcURVJ37r8ITVmt02nugPRdPJx77nQoF2V+sSECRdX6nGzd98
f8JshEITxx7siCmcbDuWtmOPHXhk+WHEmznUAKKvvMK1vk6eBaf6ETZFCXJ000rascZa7lGD7QpE
xgG+xls6qepuanOVQYQwvfTouM04DP0M8unC+gJc/jrqMMMThxVsB2cbCkPOsGdXOMd2t4Ul7IzX
yj76htcMJkEt2UsvvlLA3DNF7ly2BgomfHDKmd12mrdXHvMYhldXb2dQ0gpS76LWsZ8Q9EjLmKbM
M+V1h/j2GhzkbgW32p4lIdXx2mvWIYLSckxh2o4UsRiGtfRcANpjRK5BVbT4F97waAVzVL3Du2iz
IRisg50HAEO53HshXmFvl6jRjSpEfAR4ort2QBDbtlYvsJvjp9rCwQgIy3hI/IbNgL1FvtzomYJl
Nka9uULhOUqUGTYDJOlQoc38ej3jKnlnUylW+LVoRVzd7lUREay+4E+RCd+p9VzrBiVtQNKSBudJ
YHjauyk2zUoDkvvisHrAZsPDHx7gYatcuuDK4ZT6CDmDf9cIoGrLoFRbp2rp3vYMLn9zDs56X4T1
TTsVxT1KdWCxW5XtKrLL+Lpyh7oCGWqe1riWF1VKgV2Dv/IYFgceyfqe9vX4SNTU7rEfRavKncIv
yuNlRmCBczMYCEiTX88QGXSkmhDKAVVB1fcKuJ8npM/pdW8beQu/IU6Sbq6aXc25u4uMiG9+PTJh
npcppQC/nZsfvpD0ytL5vJZRbWU2x6figjLNiJp09X1U6THhpV9vgNqpNxQWPUuQvd0TFs04upc1
VgZa4TeHSuFBhqBZvnRcHNDt+HPXjPgxAQwu8thdY2t3V+lwgvncgL2yQXpvS+Q0bO1cdlcaaLMd
DnMBdlxQ15yeyR+UotIhQSqPHdTkMZFMndcWKwk3ti+06zowrye2ok5f3VZhaSdawrens6wy49ZI
V4MCJ852aL7NMW0Gq5UrTzvtFckZzmIRte+N5USHYhzQC8yK1oUzYmj2TbjVpBcv3NHegzu1JqVt
Sb63VY7aHLCBtza8gcC1V/q+CZ3waLgct7j9gLHaW82DWzKx8odWPQXdWG4iNup9NVh+kLYzdbY1
N9V9ZGS0wfEsl+ghjMxBqGhFDWZGVYPAklLG52ZV5XP5OpQ5+pZ3jnWYPVs/g5BbpnbfRRslvO6B
dyxOfr2f3kU1fEKGefzONUUkmVSq3XMfw4n41vA44NKd8XH2MgLvzK+iwfXLxHlEliUc+zy8sGm7
C9QgN0I3YgM+E193WJWyxrQCUfZqTnJZBuvAegdeFaOlwTmTY7kePRBUc1nQu8KrxYTbGZk7XHcN
vvhIvfpWF6x/zg0Gfqea5rr2/HiD0SGAUWP0vZGihfJbuvyNyji6Z9gbw9Sr63Ejxzi4C7rSOYyO
abvMtSXshYaQVXdzMHZXred7D3D2cDJWYbPHyZY1b24BUUvqMV3cBW4vgLx1YcmbtNyjO/hCh24S
BBauoXXZ2ZlyhfsYFHa8J9wh134dzDcj4s7fSOjDSzAYYtYlDrcYoHyDFX0PKwmCnHFQolzYRZTB
8gbpcmUvR6E4ro5Gc/Jj6BnVwIqKulshvub/gMUT8HEWi1eVXY/fVRcCO1qNBf1B5yGucJoHCiKl
qjJxSrzcfbEjbnVbW8l4RKR5mN68FpGRnR02E06E8I4FlLUFrQ4XbkyR2VquBD60EDctm/ObKuox
iKaqrq7LTusXjLTxOygYA8RYYdjTxG4MFozlgrDh1mQduI6lOtg1hb8z4bwTKfDqrg8pFc9vbIIr
cEpCo4KtVbp8J0q7AclLiRlJehdnfX/MkYNRYdjQndN1jk4MiSvcwh0R1ckUMtBnGdLuyL56znTX
Ezt/5k3PvvhsFNWqtQEnXoOAO4Uwg+jgDU78At+BN6OXVb6Kj5xikcwUCJw4XXqOwPcDbfkp8lv0
oIkHvh7IhNGPh8GYi+ZqKjZYPvMmVUZNTsK5xIpVgZask8H3hkdutfW9cESMiIZXYHkXQGaCMAEG
MGxSphqdGoWM3VUhXhhQomR4VBACqzVxXaEOqupHlJhYYngPRCPfUJNCvSzy2mGdE38ChrKMwuka
yhjVJnMJBDPyOy3ov0M3lNFNNInylUQdeIFzV0B0FTTwiqZlVJkMu3BkbfsB+BW4bVMV7wMBpMLR
7bwc+zbzbnpYqe9ywsgASFxuB1k55SjLYDCzG1KtZb4Yl0058CYVjcF3bFAFgBMtAxq6iiTPcvGL
5WJHw/IBDivTrsFvrewB4Kq1TwEDWFlqHm49WP71cD6Ii59wwnW7RCFd+RjDI6sAoX0Mb8OBThyn
HXCf08qZ+y/IJeT5juoK/TfB8Z4mGFIRXrMF80Csp6G3heMZxmKJKraNBmU22g65mOjVUBnN1khV
jt9pIDGEEVSnezUD7bLlcV3MwAI76ONimoZh2zSehbOqqOgPOMfl9RGnOLxsF/GExAyFu6B/gcYh
3HdfhtLB2KlYqXde9eubcszsHa/tQq+UsDEkrJHX976YTZQU9Tzve+zJXmbZnnA3s8E9K+sInO4y
r+ydPfC31fMiFY5WM4Ij4HYXuY+aNUBCYaWPHCy6bCBkxxAUOkwhJLhJaI/An8642bhlYAI4myt2
b41+DZ5yFHhratXeSzSOvcwIlvdrh8hA7fLWQ1mP4nFYrtplvMLgKI9XGGTYCpo4uu5bRLRx8oow
MmY3gJlSPyJgkKBq3gaOWPTYHgwZ3v2KuibhY6UOlmu5L1hzluXAxsijBFblSejkc5P0zpjfQKkm
v/YMC4zVEcwZ2XbjvIVwuQqypoNlU1LCNPyJUiD2SKj7t9n0VQxCpo154tFxeOddEMA1HmTPDF42
OKLMLf6AO97wvhjNzKuKanZH8NW/NW6Y38eBmSZw6zrbLMXnzbG2e6AYIJ1lSVnYZZAIDw55XeDw
vZ978UuJ0+qVE2FqpnMz68dgssrVFCjz1Xhe+wVXH7rRiPiW4NqGSDz2SsJVF3jIKBlwkX+o3EWG
F1e1hV0LcZNDyIZ61xt4pxipxwfFwnIdmGjCGYrEnUokTJEzVLP21wX3vTuRT7geRJMRYLnPVbcP
vZy+ywHJDLvwyoOew+BHT8JiyIpQm/uuLfy7jpAJi/HA3qDxHN5DV3YZ8AXOVo1Y70rOKQOoN2i/
dBH2XgvMXAm4sjNfR2YYn9H90U6FPa6YqGVK5BSK1MEmckSkJcQgsqMrPnr15tcZekaZYYpAHHxK
RuTkccAbHm1Ym6+RT6w3fWsHG7+k8U5MwtyxMu6uEY+3cPfl2lp1ec53tByCZ+CMohWEr5A/VLie
D7hfH5upnr/iuIaJw/PxpqpqmZLaR97V01YHa7IeE8E2cNHoom4HHWIHkytE1BspVaI1j3ahq5tD
n4/+djYT3+hyEttudqyVkJJt4r5vr0Zp+DHII7Onoea7VtN6jYsNjOaXag93cvVRR3W1D4hsN75q
rDXEz26GuG70tizdCIZF9r5qYndPaEwPKsixKqCvn3rq1ntGunznDn6AlILxspGB1xxgvGR0GNmm
G0M/KRFOSrVy2IODAvttUcYAyEq735UzrDQ1qX8iR/vaxp7cib7tMElw+YdvKVuxxvWziGO/a6e8
ux2Vxe6iqQnS2ZpbGIAK6MCiPMDXAX3Z7gR9HontrRWpKuB5h/wA7pQ5VAK6Az+qgCfEvEHx06gW
3DIYU3aPr6I8R5crRKeLFDE4N+3rYQCp2nriMW83Mnb1zsRlt/IhmH8ul0tX1RhczHC2W0+IraHW
ToM7jlES0l59k3Cwhd43isG0YQjTlDZ+D3G54X0OYW2XVLGlduC3xse6HfVLMNHOTmzwVjeV53GY
jYThJmRq2GFf8e5sEczZ1KhgF+v5R2E59X6ya7JyMbVvAoUrTGAjMem2PNqOAdd4FVa9qUGIw2Ei
d5RKBRdRUheBvZNdY78XMS9BvRBq+D7YVrvqprq80bahKYfu6mtvWRXAm9xpr7UD9poJvO91icOH
Q+toXxWsOCqn954HKZuDjFuImDVRX2jvNlkbjUC0Gz//PlnWCIh1AwOYGpG8rY+gF4KIIyqaGGXH
2gVp3vCh/TH5i14a2YEry/fbde8BpjIiaHLtlm57mPM8v2JVp17HLhqvvDEwN3gx0danqrwFG+wd
ul2zD30tN7iQTdtWVzM8b3KW1pGPL0Ts6VDHDkoui1beFPUS1XXnAbaaUluw6OqxsHPgj76ozg+e
ScfsVTi0uPNKBLySpvMLlrI8jvZFj4AuiN08QxzrBbEWf2t6j6zHmfhAg/vBXdS5U4IZ7KRFOdXr
vqNxCiRVnWmGUDgBK+BqDufwgKIbkRY5ThUS21pCo9HdO8YDp8Zx4CUwGrZtdNxvelJWq4j2+ohz
Ub+3ZwfB2mLEdMdShPptCaY1HHLhrOTO04E0YlpBbT+9WZ5jv0ntTT8tMY5rXARrG7d9V+AYoxGt
ximT3ta59NeUl3SHEVp+E6XVHuBYLNNyauouYW5dZ1MfFVlnW6ipdqpiE/mkfyuIenFmhNhRnJCn
vW74bpotdQ8ldrtt0NE8Mbbp40y2A/naNC5maa0nurcMk+sS+qxVnEuybZAGu+e6ulgN8kuccJqw
Q9khHLZg0eKCVPw5PVh4toE1DWXZrAfCkgLpmTcb8/0Qhm51RAjX3s05wVHIcCSuxRTelA0B9EMo
H2csR2Prp2F4pXyfPYrSzeaSjBkSeTR1MIZfiqKGCqKdRLcr5lbBBMZum6OrYvrWwm3uvbBlflVz
XD+yCgmJJ2MH3aUM6DnJSYT9FUwUVGgg4/r5ESfXraBJFyzrF31T9b0qXiv49v0593kuzRoRsEIX
61YUP56IQFpmW3LQmArYfjMfUeIKa6EXfq3m5oL44+zjfGjp5I2BaalqMkNBM+v2auC4RhTrWshL
udzlY34bGH8180vL/EEKRI1EQiJuWOYl9c79KdbeQd7QVZ5NLwgoPMKQNpsO8xWuRd8voYAuPOEv
884PTaNmVOpCGZYpnBqELNNRL3cyfUFfcC4D/+GV/arR+NCMixL7mE14ZbJfThAIoVb3fx4UvwuS
IQ362MSJZLBvx4B2Ck2UZDXemi3CVvt8Xz/ACAHqXPpuPwQJ+TrDrwfWbsX6ogfTMur+9BKXLvjw
iHroUCrtYawsMmhvMc1CrlPuCiiDH8HsPbQ3qJo8lq8hqlz4w7ix4HM3IiKTjZvxqXow3//l+tmT
Dlle/YcvVLlkJG6xzEWkF+2KZjRuIJx7u9Dv5+RfH/v9RPRQ1nzo7aXf6115OyJp16XFtttMOvOv
C8B7PZkwAMjg6mGB6Xup2y8NrBPJT1xTPZgYvR4gCQ3wLaIZlx7wwnLzq2DkQz+GtjQljnPLAxLE
5Ns1LkHqqtoAivQWZRoqd32vui3yCpcUMs7Z2Yki0hgL3aKzP11/4kAjRoKFoVuZ1XhU19P7eJBb
FIREcLwhW/d78XBJ2X/2cf9q83Qx4pFX+nmL4DoyNKuub9ZxhEOcHr0XmzbPfx48Z9tClSw0y/Dk
QwX25yEaxrOOfEQGs8ZxYY8iEtt+ZlGU+Eakf27pbE8uTEcHdQsL/PVzSwJxzb5CTgGYbhwevUSM
O+Nckm2dU+TEi0kHLkxLjffJEmQzA8WtQdfVO0yEcL3Qq7sMFSB+CmDl5aq+Rbd0uuR8bO9kyfHL
WAS2RnuLb1e7zp/bNS4nwR5DdAOFDlkFayRWyrRENchu3Oir6P6S5O5cv378Cif96uPK4eAMyDIG
YfNynKuRrGIQ4/z59Z2b5h+bWQbSxzmIK0hpJjxpnD/Vzbu45DN1biB+/PyTZaRBsCS3DYYH93gS
w2KV4BpGTZcFyM78y48CeV0IQykPCjGQXj4/SgVpCXMbVE+47CGUqBkazfrPLZx5Jx9biE8OYcXc
qCLu0UKR2zA0XZglLS5L9D9s5kRVJxhwXbZEM9SdkxJPITuW4L7/r4v3Pj3NMuk+vPrRrYvSx5Ul
q7tMmh8hdDj/RncFYA3ASwOmrP7Ju/eEtGsvFHgh3busW4Q3ryfu/OvrD0SwfzVystLFDfX9geEp
VCkTq+SZFVxPiv2HrZyMrXwo8nnwa4rSPUETjzkPBYcZ8hhe8hs4O8T+epxTd0IXlrFlKPA4uJGn
NnzCkLdNUST2f1/Nf30yDFP/+G/8+42LCXkjpk/++Y+r4k1yxX/q/17+7H9+7fMf/eNGvLcPWr6/
66tXcfqbn/4Qn//P9rNX/frpH6tWF3q6M+9yun9Xpta/GqHvfPnN/98f/q/3X5/yOIn3v/+t5m+v
yAdOf/vnf939+PvfUNiC2b/AB7HxwXnfXQqo/utjU//85evXBh+RvLb4X33xE95flf773yxC/jcI
UrhcelgTYT223DKH9//3o4W8GYWoqvllgIxVsOVSM/yZ+3/YO5PkuLFsTW8lLeeQocfFoAYP7vCW
dDp7UhOYJFLo+/7upqxGtY7cWH1wVURIiswsU85eVsZAIZFOp3e455z//I3+wQJoxY8ZQYehkqX6
17+0JUD8t+8JnEwXjQeyIoKJ9L/+9mjP38rRt/eMF+r//vsvRZ+fyxhq0P/4K2fcj2Vrefooow0d
C2KSV/AS+PGKhj0BFo64C1ih2AWqsdWKduuKae3E+WaaAX/GEIdSt9mHaf4R2LDz8jmGv1h8wub7
OimHed3kuGKCbXp9Px8nKzjD2aS7zUJoq4d+LrYmKla9JGVYMEj1CDicdqXkyh5Q0ptILDHM9nOs
i42d8EwQowO62XvDmqleOWJNdYyR2ylya4iIgRy433RWbGa91ux9mMOvmorbTs9e0rLv3QqqYUq2
o117bDPWqpLsZil8p+3WIEQ32Gt6Qazeh0V1DFiIu4XmodM5Zuwz/KkTDPelrzfWjRDtbV+xwynf
6iz+qBvizNbC02JW7l18KANnZRsv5Lr5Nq4ik/lc5KAhQrH8xOxWRZjdKzAgZvtE03pVyGmXZvWV
DsVQwBAesXwdlsvVFR4Opi+mo+5bpds5MbEBBuFqnbHS7MlvrBhiGKGfWbXPDcJDZO3nxrQSsvdh
GZ9EGntRXJ96tK55iQ9jHJnnahTnLpo2dRH4QxE/ZfPwnMXl1wliwSjLu6g5DCx8k1nfKgNmhhNM
o1zwajRbHTpLYqivTaDvLb2Fe3g3xsQCAtKHibmGjLUKCoBzSCmOXr/mavBC8O9Rn5wTy5arOGLC
6Au0zFCh1pbYOmOyCQeWpMrga4VYKRATrUn5POfyoAp5tnqYG1b2RAjWgasTLmSuLyTLJ2vUd1Iu
dJ58ZxS2hJ1UPPbZEKxyDacwR2neY01flULdOfMwrVIjWRfV6KWzuEl6GxZC/DpUE/NPDfsxm7VN
Cme3SZz3KNChLwaEsAzqeu6ZHlrl0GLFm5bVPmgG1g85GbyjuooibQtBdjPhTCrMkoM1wqRYja60
UT5O2bCt1elhqFz2JeGVmlSrwgw+sxfa5ZBEZWUTlgoxkNVJBlfaViBUPU2y2NpNe+4HXnN79hTT
Av1VALqwHo2rbeywIC9h+lnq3hgU2p/AN1hKtRLoGDnkPHZ+mgy30lRXzYJoh7XxOZoG35bOfZNF
vilVT1jRqibqxa0NrxxPMR6S+Wve8YRYOmWVAxEvOLodWw2KRtJ/cfJuhwaWQD3lcyFwfgeGXQmc
yedEelVxGvOrKUEKMKu7vDV9i44GnH0xLQ/BD3SW3xAZh7E7qIC7VL2NaLp941rHaRq3luzWY/IW
sS+oie27rZNHXX4tHGsTacljYBGni3NRUMgrw35ojScnVDZCj1aiZmuemoU3zfneKuTKEUTWdCwS
jPFKOsppTOYNFk/nAcXiStUT4PbIAlsPsm5fDHwttZqJNWpy5+SNed05+Y0RL19OWF+WYQv1KYgK
xEsQ+9LUfYP/wpeWa0QNWv5QbNbdE7eAyPSWjhWLHNZvO5xwzkY+v0Lg69e2nd2ODusduVCeZFYW
EI0f2eWJbaxkihdIQ78uYbrvmhpaTlvwAEVdiq055oqfm9mtqMq3mVUNK52Hxhb7yRqhSbEBqrvn
tgeZyNRTE9XPLhDq2ECYVovjICzfjF/Ltr2PhLsmrPo2DWPcO9zXS3H7/7zkm/DSrMWpU4WxBDS6
dP3/uOSvPuVV2f7lrfzLoWze/va/yh+K/9+7r9+Kv/XBYLylqKI/wWPMZY76rfhbHzAiJggU2zhd
h178c/EnaBlXbqLrhEO3913td1AtLzlE/IHg1/iV2k/D8GPtvzx2Il2wDADqBvT7aWRd+DwO1GPi
Yzjmp8q806V+najBKxx9j6uS07hZDU6xnRXNq4to30zGTR8MO8OJVn1Nna6i8sEAnB9CylhQXpXW
eDuZ9doKoo2wX2WpB15F/A50lX2QuJ6ihZ6D0o2nvcKjeC3rfr0sO8zYeQy6YZ8tBsJpu1Walus0
Jz25/US5LD2t7Q+9VB7bVn2hV1y3ZbeLMsxqbIpB0Jc+5o8b7FDOUbaUcuOFuJrtNMQ2mnwyoWZT
2bJjfm+T+QYux2snkVYZ2hVP7lqBkevNBrr9IiTmut7BIFioqfe2DB8T3XqwVLyvcAD50ibykIXw
t5R82FRGcbTDCADjpEFAssxyZ8bZbV5rPvKnrXSnl157tXXlMZmoS0kiby21M1dB11Jc+o+RUe2b
cViHub3tUuOcZK/u3L9mfVmtjI7Bqs7GHe3bvizdTRLbRw1OqDeE1RYC8rWdpKd+HH0rZxCbykPW
tezOm2NRNPnanVCZmMO1EtA7NSiR9Dlp9srQup7VwYIM5bPe2tdGi4mK9qlqvsZR5gurXA9hs4G1
tXbYUcbjBEBJDUsST0PVSWDE2pidk3TlSanenCKldRsOikohCnAod8WVNZpeNBiwMUjGtMcr9u4b
qVZv9lDdmEqzCsi3r+G3sYwoDzCNds4g4XrGC+kzZIWSZ5uoARjOiD0vi3OW5/s5ILpUNT4lGpay
KKIqzd3nXbjVzNHv6S3sYvwi6sQP7AnNhbIfyuc5Vc9zfGbpsYnCetoY1njVlsMVedKRp0f6fRMN
63ogjqbMmZMQNPS5vscI7E6Po6OlVghB2lPI4q1PGz/T2BrrjpcYxptoyaC205tGinXKqnhqOihX
urN2AnU3acTPaAavVqK9tFb4JCUJ4Da5ZJHjeg6/s5m1G6ugKg7uZ/g51/ZkXhOeuocZtmazt6l6
NqpKdzePZ3Nq/DZQri1ZrGHvz3uzk4Vn6PhUYIZx5UzVKqmmh94WHr6mG7fBSjksdo0bHQKrvO47
WugE/bxwSm/SabyV8ErawSFqYMaF1t4OtNtCaldxF/hqJvpVbkRbCuu/MDL+dxoGlxPRFCCTmBqr
Sz4K8MM/rgz3FAOKQvu3/011aP/yrVD8qTr8fH9/VAcmL/xSOOl/m/F+qw72B/xxFzMPigcRQ4tj
0HejocBmBcdel+AoFm6c2b+XB+ODwe5mWcRhHowfyq+NhsbfKQ/LTEjB0Sw4Mc5PmJKCOKKBPa8z
pOC4nBjTdaXabG8Sdysz65RNw6MTqTskRqt2Vtp1p5LErus3hgGlD/aW14TG7Mk0eLJLIz4wGFZr
J4qfuay0tTGZ71HJKWwX2WNZMylJQ7xdiNJO0O2ZBW7sqXyfw/K9cfDSjtgNw+U/pQpcFLdhMJkh
yChPfTU9iYCEVXxfFJ9ZW1lNmoNUImQXqahxvlJklK8ptMxdnWdXylbkzxX5vh6sZw9x/MpsXdqp
0B+MaaO38xrJC5sFQpBg7NRTuTZGcWoaZYWOblU70SHK3nBChPn+0GelL/qApKtsNQ7JukoD6KfW
wcUTpYox/VFRKppMUubsNYZ6QFbjkTfJ+aoc58706Utnz5FUqjK4dxgStNlAvjOnm1I3isGn/2Zi
S8xDiYUuBRH2cQjnT5aXwJB3c3Itf3Soq+UgEDuZYzrtTReqcYkOo8wOyF/4XmNFzyl98CfRDNCX
EWb4rV1Xvlnyk5jRmYd80F+FCT291s15FWTqlRorbyncybWQYXIcR+jkuWZDWaycNzdT71toK/Ch
UCaO6l0bZp2XIdNKZ6KmHXjguaDOuX7dPeWzvC5yeFxVdZjm8kYHPEj78NyBIDqThevUtE0mCSWs
IuHTig0vau2V1Yl9UWrXZCAfXL1eRzozmzG7W6cljVnCh1Byc8ckukKvd4sy70qz9MnjaoP36Zpv
kOQP01hfVWH91WbUqiQ033F8C3OGtFq91ye5b7Wvejgfx8r0JM94nKYDExifvPhYufG9kaOpjZO+
9QLFXdnF4NnD+J4kw36q8n1qTy8T9FxjEooP+PpOwUInkkP8Nj8aRnKjWIqXOyo0vK49aaF6Cs0O
K79i3CfOkHvSYM4YKkj+CGeSM04dxqkW2VvQKOmRCYWpY4qLNbgemoG5PEulOLdBIYBmgo+lade7
uEWEE6HBu9yVCZWYkE8H0pHZKAKmMdMLNH9jbcQZ00dQafD5Sl8hXW99mXt4GaCkc3EqCKRXpdqL
62ZmdJqhZfgV58J6LOd5o4+4sXaWehNXBsDLGyi2ZmYhkhknPEI7FV5hiWyNoBN5W+oxyooG5/Uq
2M0R724V+vP4aFiBD+/G1y3eilH6i46vFUfLTDZJFeWea3ypc97c8RaGAYTVVzTinjFYm8Y8jRhb
TjmvguXwsaa5KJjBdN3LKyffOnE2+zLXao/kwNu2lLvIyCdvGmz4UzJC9Fq9NGmzMdSbusBPmIcr
RmVtQ3AOKbEaOkxkcn6c5SsIM1LWB7sk7T2yVuBiu1EmPnRH1CgCwg1Ro6n6UKbgA3WA0NA+53wo
g9C+zZr2SkJqt+vXOPxkjPo1QaiHNKvEOtObI1KRDeiRh2KMrjeH0AtYtw47DRlvu0/sSVshiq9W
o1bq/D6ok3pf3mu6fAkTqd8N7rRBfgwlFT/OzSwBl/4z5X0Ddk3dcTkZFxTVWrDXf1zLV00v3+Pm
x+FuAUd/vovfyrf5Ads8FfKQzm1shD7fD3eabqKmJiKA2c9Y+BXflW/TJrUb2wPs6MWltP9evvUP
FHb+E6wsyYRjwfwLyC7n24/T3bcHD77NbIe7ugZQ/MOuhhgvB1MySOgXMnJmlOtkyaQ2deWplaAV
l0JxQT9GBNYAEHm3RymPTEhqmwpF+jd5mOtWxFe37bpt6nkNDjVuQuqu2SnGqg1nuMxsWpGlz/so
CH0OlbepSzTPnm1/UscXOyr9CrZ6Xagf+2E81cqwCcP24DTKBph20+TNenDDzCtaebSs8tTX2Xos
rI+1eSeVhMbUfYD3h+zBZNq0LKQXae91KC7DLCCQenA31XQTiXfZO7d688nk9KpbdTVY5e1oOdtI
FjvXUF80tClIaOnQuw3ymYNsh7Wqhp/1cvRVa66h57ubQQfwg4bpEbwHml0YK2aPIyMfRgZcv5rx
2PcLZhvu3LnbJq5CCVzacpr+To9OzAjbKJV+Mda+kpg7WRSHGcsB7BPgGHbBicjuk67KrZXqeNEL
2IXTg9qlBzOB5tjn66h7Hclzd2rptRoZjFApuu6L2bRbJARbxYB/hpOBSNTNfNHeDH5pvKsVijj0
9FM0b5tROzRd+YSF8lUvn0XV7MoCXbZwOOmMJjvxf+jqBkUg0cYcmyNtA4O5PPQCTBpN+aGolafh
oijTxg0aZFTyfL5Wqeu+ORlj4fIXtRw3Fz1fU7tv5mgcltZNiWLjNWGJyrDKH8UiP1TgAH0z8PoP
JKXrDtsZVkQqyXGLv/4/PqzOn5pP8ee++PTzsPGn+/jttLI+mBZmMstGlYT6y5H027BhfYC7R/wH
ZkAmp9ni0/P7aWV8wNppOZA4zexvTny/n1YGpxV7M9IA8HGh8ohfOa14MD+eVkxerN6I52AJt7Br
Lp44322W7ahyA3esiVTT43urQ/HsoHmZbD5D6qaNOqQXPaq2+VTN+mnswr1ehog04NTP43PozA9m
h9g3LzdO0j5VMbv2bLwn/eGQT9FJDS1yadxky8oFENi8GfX+HdkdEMCU30Dp3beIjANrIGhF9fUo
3rkjcIY1LDYa0SZRiwe0CF6gTld5Kg5oTl6nLDk70ZehH3ZJ0/v4oB3mSawhox80c/7ohPKjGXLE
YPiBlOpA/hdCI/L9psr9WE+Wz8bzelDkHccxsSfauiLJI02blyi/K8LwYxZgpjAPx36ekM9U6851
nqFBPAzseea+uB/dHMlX8dxJbDdkuAossiEZgArpesMI2cTptn1S7aMmuyfiZa23KWwbZ92zUsGw
0IukRPvxqdT1XY3AcDYyOK/5sSz0jvVHfd+V8ti1+q2pBetYYz9ivEx1/mwZw1vpNKeUcwGBz3MQ
t34SQ8mUBa4xZobOjsxiWWIRkBtia/ThUSuLx2AKOb2q2zJzVvglbjqnX1niTnJ4T+Jj3gqGoKdc
zKtMnzbNNN8mxVc8n7akC69KFLsuAYJszPwadXxbWVctTNyczwW+OuAfn/SKOLB2ODkSmrqWvegj
CwX0BPi1wP1/r4avWn4ae7Z5uKQU2T4mvj1QD3l4Y5P9YMwzy0iSM4qHjO2mpMfs2Ty2zl2jHGsa
UduCJaDeBc1LPt9G+HeNDw38OrwWS3aMyXSjZudR/co6ZyV7w5ujK5eZlIdauYU3lO/x8Dqi5EyM
jG3EV4URRbNOjf4gO6xS55spB+sRxlpH9KUrjKgC7K+1WIvcWhaa4OK+Zt4N1WrVjcVmROgZStxa
CJbEc4R84IKBrTq6VX5duzkjZntL9OmzXWpHHd5MFJr+7Kh+1IWrSSUyxuHysvvjWH7JKpSWo6Hx
GJHoVpOX9/2eAIYDqYYLtGtR9+N1wpWAVmw1CCzJHfMxL/CPjQ0+8VbFR8jayDyvqC20yEhqPVF2
21lN9iKKYYbfpnpxBxnzZLPuaO3uCBZ6ihN1V8TpGkuKW3TUu87Q9k4hNoGMlqcDvmuyyguP7ER3
dlc9aVXj25X0zYSVllQPrcsHMHPPdaj5qSzRsL0kwbyqZXhFQYW4n/pDu11CZZf30pCa59T5tYXI
j+0VrnH0BenGlEqzHgP3yUpsC3uMXEkPXaq9PWDU2Zu2P2vp+abwiCUq+cyNCYLH0TyogfO2dD96
Uj7kmaZ5KagyH0nmNeeiuy6ZUUO761cT9T/Ppy20clfDLChUb03oRlt2lRurnV77trlJMnaGArDA
CzObvGw2S2OE0fS3u3KVJzlwx4MRul6rcsUx8ryIUUO3GqIKUZtlexUiq28FKn+WRJU/LAO/QqW5
3BkrbkTIBUupWGFzqbObVRJuEDbBk1zWW4Dl1sEwUdpWDGeTuel65RjNxI5CN2Rty0CMCNvL4ROV
Y74OyzdFyFvVLprVbFsbp2x9QxbvKkkwhkVGrIxfAmkfNMXYKq1ykkl1Fc00jVbHRwlov9GUpxJR
GTLVBImofRQoAl2124S2zmGhrhEyI9pHQ91i7+eIJ7ogLx0eMxw1FMnOP1F2TsiDQUBkBrfsao+t
qnm4W9DLPea8kCn70gBpfmK5cBi1m6bVNnGCvAu0eVDx93XmXYWAJ62UVT0kh6z4pEr344iqxokn
1srZVpg9kx9KosFeK3PqawSFMFyvcjfHhbxoK28A758MsFrF9DUdowap3qe1th5MNuYKndmYRV6Q
d96coIw3530SmudEDAiY82s56KvOeAhGhFUYgtkZNiSRvdYzh0stvdb7zu9nuZd18WrUOmEoX1Bj
vFfBcO9Y4xN6wy+DNTVrrXQGGLwUDlVskxIuRNVgbGxukgDyV/4xqop95FZ+irhx5OKCjLLSqsUI
qCyf0y5eleW4jWx5aw/RqTWLXTv0X3At8gDA1w6cwb4wOVyb+MSSY23qLHHFXZY2W2N0b3UZvRcy
OZBVuglEuu1Z13Sl/lCbKsvJ1p+75l9Akv89yUeMg7RRi06DefCf4s2rvoh+bPmWGe/nn/+t5TM/
oL5bYsVZ7tFVmdz1Hy0fkC5tnbPQj4iN/77l0z/A/GWuBYEWrEmXkMPvWj54TKg8cO0j44CU6F9p
+YyLNOQ7xuzS8hmWziMhVHZBrH8aUHMHdaURIISaGw32gxU/D9ace07bv4RT8bGLFGzTBsNXgz7Y
F2l3CusSe4QCvMZwB8xzxOTNY/ACBDAAsyXtodbi67QuOU/j7FOsydKXaKxWqQxNr0P5tKoy5/MQ
pTs91o1dkIW7pzBw+ZiXI0nkHVEpupXbnlGl8cbWgI1FRl5jZzw7g86h5DbXvEUfR9Fmvj4E3LHh
POpmi9/nqL8pidOtcpTTHi8d1VzbhbXDok6jXT1brR+787Odike1adSNrhmgV26a+tLVj1UNcAyD
SkV2DyUxdIBpa23jSnkuZxrUKjwMTn2a0A16pUO2S9KU+zgwnmVPyVWJ5lrXo7zWhxhTgLTejo4y
ezyBiUpBqJ+bzIS4I133Yqd9vHhpGV1+FyXxvu+nJ2bK5yGcPyE4rzynQ5IkIvn+h8cWIBT0lTQ8
hkWzFf10O9T6i2o6X51SPw/R4GLzVWeeMOJoo5b5vY3kVkkxKci64ZzVMSapUZ+BjgZflSG76XH6
AiekXOjF+D5j6aA0uLwVpbS8uIrvUi33zWz+vAQWIEp0TKBlRCq14xxEjjNaZL9EhpPusZjV/W5U
aV2Q8gZNUHuo+iGvWN1HpO33tj3H6952TiEyBDW13tSCw7jAn69q0h10M9/pu3Ero+ApbEbyalUj
X9slkq/MlQjcgntNy6b9uJTfIJPqnV6XmMekwKa4TlFFR3BTNa/r+4sGuGQ/u9jK1fehExgriFnz
Jh3GFyAkpmb8/vCd4RbquPBAxLB4tChPoY2vS1ly+wVwD1OKM8FoQIGRzLbLl8QMh6XMY/CZBRQe
9UT4+IjwR8Dq5VLpcRY7t20Op2QBfhmbkCqa/C0s1GzrdIKX1mHzKaqi8i8GN7Q+cjfi2rYuu6V7
0IKk9tRh2JSDdRDags/wPRrY84I8pwbgqzmEz8IVb6PGLRrYMdhA8CiN4CkdIhyGyuVfAb/0QpgR
WIv46czNvj2ZoCkOagqcbTfOjd1XeF4pILFNihbFCgVLhuU5m82EnNo1DsZlg1HRilz4Mi1X5yY0
G063hZyT2guHZvmBSzO2PMlx8RZKDYCq0aDFIr04PuLFAQ3JeUsVXpki4f0yKvOQ6rzwcnkL+GVv
ictfHCkE1ihtyls+4zeEbhOOrvVYVukL/l8w6oZor6rFGg+0vZOarD5EQz52+Rbp6bkRox+bWCBl
SvcIw/QYdHLvajzO2RyeJ0WJvyEl3yS9S4dX8pZc62GSr3pLT/y+s49Naa/Trv1YmWq8b0IwuL7E
3sNQwusodr9A570qq+Z5NJVTYY5vTbwAT7KtATXLR5wlTVzkROcl8yBZ/y6keWdk8STpc6qQJO8q
azZKBnqnkHYl+nBntMW8Ej1OWKNQ334dTf7vtvPF+ptUYNckRQMb4X8Gvayg/7Y/wy6QcX78+T9q
MOk43wG6P4DEqgMKshhnM8UuVJ4/YBeAYES0roDog3gFevB3NVj/QNgW/4HksANld/wrNfjvsX+B
brCmg2PMQP1zrKNIwhELCYmt9dQ95iaVpdYxH5WADRV+U2wk+ylGwWojmMkHsS77MvVNi8ttmDQX
tfh0EBlLo6E0cXEJHkQH80/q62zgqEw7sGI7eMsFdqRI3BuqkXYcu41qXQyYlKcRlpQ3PvII8Lla
Dj+SNJ/qmV47sp/HUBi71mGliHNuwy8Mo8M9Rro1+nH2ZsVydskY6zn93EeSvCU13ERzcmux4FL3
GGKBD+XgqlBoRFjOBP1No088fH2Y5Rc1rE8Kh83qsj3jYnodsDv99Svh369nXTgSNhG3hIDSP2r/
j571HNf9e/f+5yvmp3v47YqxPrBKoWsl12kJgVjyj//oWoEa+SoLFEhrNIw/XDGE7C2XEx3rQp3n
x37vWpe1ilguQkHyEMSJX7piEE7/CaiEfwGWanJfy3W7sCa+AyoxvZIjCawk/IYdCJcbPIm6r3xe
LUqYtfjH9QtoDoyuIO331Kk6X/Yr3z6vS+lRZzbtl2YgBaeHeFUUa8wgpBcFg37VWrQKVh/eDJOy
MuT8UFHP6dJa9qDajOPWoPhyohHB5kIdfAt4JiuwgoTI0Kg268xpK2pzr/T2UiuTLZyDlWW0H4Pw
Jeyqq5btQMuWABvEbcrWoC2goBVf3Wxkd6OvRaVtBnYMIQjb3LvbUu22+HtMyyaCjYRgM4FLyXXc
vQ7sKyz2Fhr7i5E9BrxnmkR9bbDfwAv2VLLv6GtCCTNcBBtsh2wH9Kmut0P+7vShn8/N524mJnwu
rofcgBmNc4YV4MkB03gYH6ypYONaBUdctlB+kXQbujA97HU0v9rI+Bpj3mHSV2Eek5xZA60dbfTH
yUI5pH+qLIxVlK46Z6a1ctz2WkTAbt0Qb5RkuuUQecaWd0dC+qeOdG3LnvaBq+/shgzxcDykqfXU
m/IGJ8oXZO1+OLuUc+2zkYQbO3du05linDmbtoYcMjVHQ3doGjO8otS7udZPUZjcm9Zdmt2WoX2o
MAhwh4UEcZDcQVW5LxMiLfy6rse4RBhkbDSFY8utPqJu9wepll6AtXHfJ1tXKmeHwo3nyRqfo5l0
Ybmr2oA11r1YomVwenUitOkpEoOy9hNyLPOC5CNei7BJn6SNb8pAvzQrHgZKBzCqj4otbkJz0wa9
3y6YrEJzKaaBlU5jdvgmqvv/HIN/ZfzlGGRiV8UiVFOZif9Z27DtWdl0cRFyGP7tf/75NPzpjr47
DXVXd0iDR5W7hG18fxqahsvhawodTgT6pR9OQx4c3hbsvFWXpQrz/e+nofEBDhT9g0GUjylM45dm
eAb/v3MaLt4PFhFHmmMvS/bvT0O1m9u2iyd1RXLPW5sEb8BcKC3gDA2XVryjWb+sCgleB/y0na/9
iDBcTUCUm6Wdb8LO3ZGP0ezA3dg4jksXX7BbNkKFBoPl6TdCE6OJsQwIbcoN3CQivE1MyZdv31ym
iTDkczzmLm5MYXEmbRmnf7qJVA/eHB2pe1R1sy80KFSuXYTXqFcO42LNePkS+cPYNlU8qFQsY5ay
mIEuCoi0rpjFm+psctAv8ceXvTcmgAVSYutgMlO0TBKX0/9iutlaxVkr8NRqUKR4YnEMvfwa7MQY
Ci+jE7dfHuLlAc9sTa/revwa6uGzOXKbyzCj89FbFE270BE3em8/BM24jjg9WhFg1M7sw4U9RvGT
zoVecMGnXPgYCHL5NleCA6HhYEgJ9tONey1GRsKxkS3nBy3PWnCgBBwsQR4D09KALSfOUBJ8yhGk
cxTBwuMwKL06Ma5dTIdqjqwsrzZ2GO+HdDxgF7YhaWYn4CMNTXSwZXAeMI/L2KmXncMh2i+Wk1B5
MtXcWgP00gFbZZQeNWt76z3P23VlQZOD1DuZ9i62ES45fa2s8b/wnSS4DvriqFPA8NPbVrhwreDQ
XgdJ/FkzQEBwlq6G/MpNCQYrkgA/G+tGH+hCMUdTlXHHxAr3L+rWLlzrLmA+UqLpVonykTYUoGYY
XnjeW5wQ4czB2+4j52xB5c5SOEBRzxGdGhyJ06EenRsVZU5Or9sm5nWoWTvhfBHFLp1UFmDdK+bD
fla3vm7WdykiKbH4E0bOxi3TtT2nfPQSTAALx3NdaIAF2qRwZs4eIzLaEKJZUw/cXwAsd2Z1lzAK
Iy3bOibJNnkSbtUGTzKj3Cda/LkK8HSsObjdZhpgh9WfYsXy3Gb8bBnRvg6JCymgZKWiOkPj8rM4
upaTviv6G7W3X3K32rexvXxWVuhVrkwbszA2CSME4AoD+XpSX1xrWqx+g0dlSu/qOtrPbrxr+uYa
qvYWeZ8PRQTKUnwuensbxgRcRCO5PzOQU8bc+yXAhL2Tp9HhO+O97D66arvJLQM5kbMKsNtrH9Kh
HW/x7Oe9CnQsr9KlHUpxLy4Wg9SxCp/HUXlSGZOVhFWBkwl/4RjgS97tFTdE5qW3xn5prkY5iOvl
RqEFWOHoLm8r16sws+jWkuV+Cso7YQj0QMt+ZSy5p8vcf2EoXNQ8bcLWRKRcjLEeH6HiwoJbkBhj
WdOMxUIzg3S3jOwiKM8XzoTl4laVgL4PCb9Lju6/MDv/e04MVBoSlHTmTNt2mHX/Mbnh6lOIWPUn
oHuptj/fxR9FEuoArb9lkoDJZEKJ+mNkMKA1wIdmrNMhQjFI/85t0D8wZizfw2oAx/vvJbbGB+2S
aottBNPGIsH5FSKWxm/53hni8tipj6YGFwxM/WcLACy4NQj5sQYnmriPMAyuS8W17qW6uJfnSO3K
0BTXwqjO6sX47VIBzEDD2E+EdxIcqcxz3IKVY9PmfqNCOhTqnqxVImV0v8iwbhO6p7E+TmrWoCUW
9AFRBqBTqAx3k97sEoXkoLxfjTXOoDqLI3DKFaafGPAF674GgEupVcCfCVhXPQ2bMTL8CkV8mpge
jBIPZBmaJdYn7gvOhQtpeIXPGNbVmG13MELDiulDuc0SuZ+cMUWeCqjWakhILtXxMvVk4IFLvbzA
CheMVOUCwpfVwD+4YaPl0L8vzKRL/V5eDS6/sQOrvCxOyxk4mFQWg6ScwX7WC+sqmmZ7FZThZ0ob
pwU7usiGMkpVMBbf8TIx9deCy7X0LtBoS+oA+/PweaEryUZjILLG0O9mJfINl1nNHDT2ikCdymAe
cCl/uuCPw9IbwDh4MwdQxOVbmNgtRw5nl6Iw8LUJoKKigUn0RZD8h++E6v5yTWARy0WpI8QzVa6Z
f3wk/Ff1qXn/Er99+lPjDBb2w318dyaI5eJG228stKIfll/YUAIHLMux5fKmY/3uTPgZXPuhccbl
DOCNsGZk94gyfuFQWDr3P50JJPai4tPNZQu3eDp8hyKoJfuhavo/7J1HchxZ2mW3UhvwNNdiGu6h
I6AJNXEDCNC11r6h33rQq6iN9XnOIhMkq9KMPfvLclBpZZlgEAiEv/eJe8/VETv75d2ABHyzKLO/
VpehFB0p9N7whrags7keE6GrW1YHw4BVYtEMLCN40pxuTK67Jh7D62DZSIhFQkFhK/YLA8quc8F1
CcVX2wc+N+gyr2u4VItYwM/5IlGy9ly7Qg2xgMrTqTNZ1gfEDWSd5KZ+dCgL9azgt/ZV04VB/K6h
nZqT/JngvHblUy7pvfxF9afYU5RDqcMum0GkX4vrVVyTTYTIALHQ6KVFo201X/miTxTtPbWxJ75g
KdXFxoCYWTjZjsmjxXyvkJEfICdiuYFSPXbs6Dj6KW436wFrE3oHUaP/3a5+VUNzBcGgYMzLFSTo
Vf/5gfvB2fSP1UuNmf7faKN/fsFvT5+O2hB3LVHQKBr5Kz88ffofFitk5ux4rDTxqf/w7PFQ6SB4
kBM6hiVTJHxvWrmrxTxQVtiSi3b3t4xNqv3Tw7dszYWzlsbatFWkjT8+fHbKiDHVApTROsJntYvW
WYTAqxebPlTbzk5N7Ke+mE7q6FyqoQ9AYtQ/+1SjKzuRNk0bEteWSu9xwMjLUNZ68y51goRZg1bP
zU9yHl4ZCfFTUtCVqyVYSGFTKkdX9uQDhWVWbeNWwXOkeqSxrWELnOXWchNruKibx2KWnlU9uMaX
h0TaOBQ2vkBQ7zdxyyLWEM7xRsfJs/TKjfCV16qxC1Ur2aiguM+VD481ER70Ur3TJik7LIEcpFey
D8SwrpWYYmS65c7kLuMAWK7WRNTijVB7L2YjWPHouyeh+DUQwATNOL4mmUGIWRee7ZyEDeDpzWpp
W1GcwpyendPSfstCtCQ883NdfIHAcPL9/tpW7jvZfsnMxpNbzBZ26GpTsKv78MAvamVF1y0o7JSt
Xk2aWDzkQK3PhtMdzPw5Ms5+76xCeQthbpMqnauO1aaOs+3Aei6xh7Oul0ScQnn35HBrZFdmfDMS
5GrYRzSRK0loO5sc0naKZcO6DILirg21e0f01wPESlwp6Vh9ypwJ5gZY7iA/ZpGIBC5hbIyXk2Fs
K/WU+9EuLel8m26X8kdb5Vmk0K2y5injlGqL5lEhMopgIDetwOSGNSqYTJ82nYlpdlo1yVVLWtAU
YnnGWGrIRDZblIPZoU7IbW+VdW5Kq9CpTpQdG43+qklfE2VnFfpJA3bXd28J25cqRfqAtaamhwwt
hUyT8AKZgitpGGr6CUERx2bSrbN2WDlSte7D7qSQgE6fZVwyPXdri1y37Dow8OU2Xo0cKVeSNXv/
M7aifdPM4OCJincyMLsm2iIGzX0Oz9YuvYFQSK27qmfKyy69hqf+hbtrJ0fFOvDna99WPJImXq0p
3ubZBCVk3PNMoAM03KJ6dlr9ZJQPeGNksqXYaWYaqiEy9FSEGcq0dVSoE2V5OSHUCCJrZer65eQb
HiJN1ymNo1yhOBQraVFTLmvUOmIgo/DU9Wyil/5P1Gk9gDmqzGanBwP8dwQyrgW/+RjMcBjIerHP
DHTvg4l1tSYCaZDqszRe9tNG4pqF875wIpDhEvWGxJJnbacjWGR2LPbzSY2Tjp27PYO2TxTSc5YG
cukulxeNxbI/8ek9F6HdeG0JLcAi8RPTMakf/MtlQ0+CR7pNKpWIvcWDJcZYUszD9PeN9rWEpCm3
GDuiGJfBLPzVjbYPxAD234xef36Jb3eY+YfYCAsbsAUk2BAIpm9dpfmHEC1RW1JCyvIvXSW5rSia
ZLhNbHY/XGKI6bnZ2OqitjcQ+f9WVyk2Wj8XkI6om9kBA2oGqvzjHVaoSVRYqMuZOMl7fYbFsJzY
X2kmQuUQqHQrCFAYsCgRgbUSp3ghdBBf2zKhQFnsocstUgm/H1JEZ90IDyAmRh4SUU2KbqgQTsFl
5Lm0X0yqkJm3CvcXjRFXKR1bzYd9sZM2iwMR3D+hlsLiWOWgns0+2DDXqnc+5sXFhCpau0aISyz8
jcLgOkg8m3IlcwkUhH1tzUFnBDbbpzjlpXM5Qo2emTTO/Dd7EIIQNKyNhDjGtiG/LCJX3WAkJHQs
01gIrWU0uaLflEXjuUg9yO266vX2KhjN4U43Bs1bDJNIa1FlMCBaSvDlfQsMrselAkVzTRiXuVmU
tWIgxORRWyskQ7lWw3O+vPCiWKn11jktE63l7ViOgr6ko1y+7u9HenmkVapDeiLVANoDsuOvHumb
97f3/J//I0z4by//uH2v61/6w19e7dvTDZqFkaDFhllhbiTMK9+fbtAsPJ6smSkPgfaKzu17jcpg
6KdV8p81KuZ7dirsW7DSYN5Hzfgb/SFu/V+eb94E4TDEpadTTovn/0ODqILnD+Oq4nKuQiBiRoA1
hSzoxI7dHjtqYlVQICJg/1zmUrRWg2GVS3ZIUFm/Tmd/rZLGO0fRHs/1ZgRHRVHoqqnthU18HRqg
njC3SRJyZRNl1FQQLFBtKh5RZ7YOWgp9zaxZOzv7oqk9fLp3U+J7bWfvk2F2zbLDs12fnKrahDp/
fr4rA0xmrbKzuaJR1bEV9l0wBdjvgu00ZFc1NJlOjS58S+P7Dc8cKfuBtnEeW6+1mBTHa9yJbywP
3KCbiN81CUkgeKrL9g5u4aQvVoMKZS7MLxTyQ8TpVcJIsZ3+S4rQQ5batUT0Yy0MFAQ8sylHTBhC
mxvSR10Dla9lazTgXlE/DlznoYPIMbhEcnLVmJjX+47c0aoWuqvrzle2ja7cGo21HshEs42O4irY
annHcRZsyO7iZTEW6PlhzBqXgJfdVJVXJmkClR7tk+wLgs2dFoY7y8ZrXDmXaU54CECEKYhPiq5v
iELepMa86UlbGnDYEN17YYEoAT0nNghrp508A6xOzchrZpdhJAQsNMa1RWWUNxpRv9DflPBzSvFF
iKfnq+E2R75P0O8mIiZo5Rgte5K2JZHN2LQRGJhMu1CJCsELkJOPOAWhS7wRRWS6KaBRD6OzHsoQ
ciTTxWUNpWMBZ19lvYljmqwRVmETPccyoFvaiYbaS40GcgE5q18Xyd+CIhDFGUN41mkKEca27xxK
cojWSDPWsoMGcDmOv2ofGe0tRZRQFmKx4BifCMUiJZRoBJNMtW9kriEIdDdQeum4fAGxTQzdNF6r
6EB2AQz8l6xy0SOKfI3GVHyQYKBoeHqcFVMQehnxBxYxI6lRo4vTdVUX3D6yDdlLt5DsSkgiERQb
zi5ynPtpRjyYAwNYBJzsyIB8iTkm4PT3EXOIpvjmunMbPCOZMI/oi49EjBc1YS1pW2Pnq2Su5NJl
1oKNm0aq2Exa/X0RfK3twFLpDrI0xD6ssf/qIrir37P37PWf/+eX8eDPr/Hn8W/IzOId2TY5r9ng
fTz+Kd2o0gCCsqhgOvDh+Ed7h2ZPLM7/hef6obrjzhDjwe+wr984/pVlBPGjNh5XAPcTCitKTCBl
Px7/Noq3ia9QUAKTRJNXKD5TP804MClBpBgGiFqE11FrmucpqazHZnocWrTPzjnETpZkjOOdY22f
ibobpaeusL2Gmb0BFzpvcAFZ760ZbknrxVed0GF2Z0diXUpsUa1d+iWzPS3fVNX7SDwjoepGRIue
XgLek7US1d+LP/luHBBt+l60N5IKgqu4JpwaSS/h2XGyaUF2yT1R0QGL1B7XNUiVqHgQvrpEWQx/
YX4p4H6SL630rIaqGW/U+F3T3/i97UhBPbCEXEUq4xN4CYHzqPpYanq8atoEZoV/NVxKOLo6hPMY
9yIe8CF9ISH0ZJKfYFiYBYQdz+bvs9p9UD6NfgtUsTiC9ViVJHBl1V5xED+3yrHszI0dJdjAq9us
fg9C8mRzDun63BpnpT737ZeoSVi1AntvPgfpzFp/Qk6cr3JCxqr0lcx04TFwR33yEB8z2XgOwJYS
Q7PBg7Qm6Y/AL1CN/nhUGou5qTD3GauQunRMn82IyQ+3ti7fo1bCAEpyWJhtG8fYO0V1qGGSVKLc
1JzmSJ37HkhQqCIM5OXnKhjuA+4/jAjaVVUabs5vkF3ZunCmxFPAWDUaqB0Jkquueuag3AfyVTlc
VvJ422JCtWtjX0zhUQEaNhfm2tdYUhcaAwCoj2LLukjNNaFqs5bsU4Apr50lDyyOBiYeJEpX5egu
O1VNFc0xe1ixOJk7TtalqV1EcERaXvV2QvctRmy/fwL+b9MbO4LuxPiT+hIlzl+dbYeXz+w+/vl/
fznafn6JP482C22wTltsWs6yu/xe2YKVMn5CVnysbNmVICTSLQSYAOp+ONp0Jsb8N4a5xoKj+o2j
bemBf+lcbR4DQ7Vw/+hi0Puxsg2jPEXnR+c6IdP3W/MGXtTnMZW3VR3trJn4OaWpKGPGk45PE9O8
azQDbJtMOU5R4akgBuO8/sSMWcEZkmx7IDkYmLWzPM0HozWwPnIQ8vnMrFsqCCBz6XvaDLiNwf9H
4baVPsuzz4AR92ITNps6iA4k3R0NUhtlsyVttVOOchCAfb3T1ODTKL+mOodmTxFXhhY9dZvSXbca
PkBq5iy9CP03skEvyZ7dSCSf4P0MrlEIYGWCydbGlKnYgkMbZWWRvaGX3BvZdBVn2LHVrPegPW51
Wbgj1cEN8I8Hcr4hV/6UwY+xkx7aBeGYWoXbFnN216abNC+2ql3dVL72uS9lkhoiFdNojHlwrFfU
0Kc5SahUnMlTg3k9h+YOzRN7INub5JxwqNRVTeOSgEz2NlW5nwsZl7OuulllB+5Qd3AvGBToQbqb
OqTakcJZFwcqSVBpvDJDhbXQcLLb1MXH8VjFkaeaxV6up2gjw7zwbJ8aLB/JZUskBR5eVNNrqOpl
ByCsIQ4NJtHgasq0M4r2U15pFwGgDmUAwdj7/TkJ4gizEJibls5tUw9qthpg4IQxMBwVKo4GHScV
mJxRAHNCgc4Bx6S4OTSdEKrOVDZe52OgIE7ZcNUQJRUEngwSTyqQPApsHn1Qz1P3YupPzBy8DH5P
WhMoiJM9Ui4toFthOO58wzx1nbTK/YoAbw1zuu3CC8OKnayxxBK6hcZdu8MytJ4gB4390bTxvTNz
HTObRVYDGFr3bFbMPHM0XPFmli4baESBWT42M2X+TIBvJIBFjEF3NXZoWaCMesxR61zgjbRQJU9a
2ZX4mBv4RwNWnCEYvEa/0KEjmZjTi/zJR2hlD9cViDOj+Nxn8DYVOdpEunl0NIy781phwq2POfwl
f23Gn3IVnPasnbFtEfzauRXwJpqm1OsFUHAUZCdVMJ6sHsq2yWcO/JMmOFD6VE+br0txYTRe5GzL
AEQn8hTFFHqwJNHtiwWgGxiMM5dqfzEp6zhT3MJwvtjRvF/0OMsGfZGfttyyjl+BYBOqINIiuUOZ
3GAbu8cB+L7cL2JLKP4lvc+wWdb1idqOB8J0cb6Iol98gRHJVEfRWue7gzDjtfq0bgIoUwptKU4o
NcbLFCJ/q0cvRssc1tqOlHs3TYBEaHLBRijRPUtm22r3/lsfg+oyfMgMdrfuSh6FZbY7hfrsDSpB
1kW+B/j9qo2K7mVqsMnm6f/jevuvlAQxm1FhHKFTFdt07pv/vI48vGSvvywgkRD88hJ/XoIMWSnG
DaLwxKLvY3lPKCeXr8IunxvtB9mskP0woKUjMAwaD8Ft+r6BZLqDvohXJGgYJRhtwW/cgQs58cfq
nnvY5KnHceOY5s+wkyaSGjUofdVdZDCLQk1qkbr2QAFM4ACVMm0WGRobi+syyE8kRWX9BGzPYBMx
dazoiPJekt5rwR6IBYWAbZ4CRa+6E6o4IXsVUhWbLdsbyiggBhaVuP/2VUQgI8ZdNhRyFsbHqPbf
ogJdjOh9g5Yu2BD9cDKiPGhEjxzTLDuiaw407bCYBn3Tltwupc22Kw2chm11+c6OrYA0Suydc9w9
2GAc9QlxnozcBtIjNSSoR4VembNIfyfyEPO6HTw4slF6kd5xCxvWfU9cORy7CBGp1YVrS1wlCwpv
FtdLX+SvWjk3J3Rfu1o4JX6/mPyvfNowywqUmUFTy0iRbvI/P213L90rq5J/003/9BJ/Pm3s0NmH
YItRhCucVcS3VQlwIfER/0404z99LzlZ6qO+odMGhrZ04T88bmJ0+6dM4DceNsYGv4xS+elJtWIT
wefWMX8qOO1mIih4MJksyog6vz4dzA8XvGUtYbwGn7BuRiA34eizMS7gJYohlslDsqw3im7ID2IO
tugFZBl5jh2i99Wl7Gj3bMEX0bhYlQA2ko52wdJlUYhatYmyVGA2i0WGVtDBP8FSyA89EXwrJ+C6
ZKSkR7UFaNhJWUNb7qhmh7zx112fHto2vKpZ2Ye1RVyBthv74gwKeVV1wzbTYh626C4qZU/V823U
EvTZqeA/aBoxwSVp5JEjz4NvRG7bi+HAeDOb8sknLQPo6L41ykPZIKjuAwaDRQtyx1kb1ZsTp2xh
hI+YdHZEiwFAC9G3/blyEaLZ2VcMcKovahK3xFnAKBWjtq+O4gjVu3AvZ06QnXzrJIR+fhorO0Ua
tqp2pfcvxA24pfkep49FdFvZDONggMoDeYfNm8q+2ESq2NTPnfQgUfWaHbTpKHDn/k2yZiQD8J2K
50x9UsxtFD0XWPBTglhD6ymIHxMSOlX9ITSgsvGj26BcBYln5uCpk8dqOjOsyDAX1eFLogRwSKaV
gmbKvG2Mx8S80ANoJdozgmcXawySQoLzolyFqDOYZ1mMXQSDVWywDGdImaFWoD6xJzOBEO/SIPpc
YZ4OavGeLZIs0Q0XHHVCFaGLPnnRczE0Hpk4Y7qKkDINMrPMOh6c09Ik22bE8SmRP9KQMKfVM8NP
PjeqYwRn7Jzs3DLorMsRuLyipIvvaimpyLOnu6ELF+NbPOHKlhh42+vyveKH5T4y1Po+DmppNZr4
6ZfaSezPl+lmLoapBZbwy8WWtpDgACRJxwCH2pFPLcNnshKWii4UQ9qUae3yBXKI7Q3P3Jsl9uK/
fyz/b+rxDW52ykVDNoA1MS/8a3nj6aWvheK5+aHJ/3ev8e3E1f+wQUuK0gFFF/9APfntxIVLiTkS
gRyeIRROws384cRlW4yQWiDWWBkLZuX3AgeXJOUYO2tO8mV/9TsFjrIEE36ocITECi0X9iI8ktw3
i/H4w/oqUKS8UWYLIQef+fUCDRRA+cW9s9h79DFj3RKV8XYRM04RkhaKM3W/VB3i6VoqlWVBbHdo
mYZI4xEQWwlxskCTtdfLCwUO6g2lMOoNusSrbGjOmglZWaabyNuMvtVAoMLqRrbaddbfhlJ6TQez
DpVmbzTahoJeLG23Ku7ESR5Xpp9cOpOzD8b5Ui3DyjXAAilwOjIyxj3bMNiqcWxF1c4fH3rlztTJ
3uk9qxpXfjUe6jhdx7x0PpDqrLPxzp4bgAJwL3ZOFa3HtBtWjSbiApwHWyiz44qGyz6aTDnDiW0f
KUU+guXIaY9lP+2yrn5lqDm3LMDmRv2kDQAYGiIISjiaqtxdlHA1C/iaBpzNAd5mpLK1EgDOEhIn
gs91ApkTHVq1rgWsEzkEvTgFYi1AnoCb2bU1eQPmGaNWXkysUwT5UyBAQzgE3ARMTyGNuIt9dVmC
S9m3GL6/oY5YhQHw6MwpZEZe9CH/uexyXz6HsODql39cvXRp1LS/bLN/ebEPxwH+QwdYwPLkil3x
t+PA+EMh90OYI+i2eLZ/PA4MnnlsggrPL5QgqsIPxwHeQo4DjWPIgMb4W/0OjdmPJZg4DkBIGkgx
Tdj6xs9y58SZcDuQPuSGXajyj/yBHvohqCubqTsfRDtT9U92ljoXkyXFXhYNmNCgDyyogUgd1mSG
t25vtLkI84ytS5zDYNlMkGdLTbZMnBa4h5w3w0aYiBoV8bREYuE2gNu8S3mTVlltPI9G2N4UKr49
wUwJagilhWCVJoJautzLROmQr0rTooNyF0rpr3yRuN/IqfVmCwqq+D+Lo69hI+3VrEKXpaRQWg8F
1NcenGopuKpjpm56SBxw9nAu2IK+ikLmYnCcaGUrpdfLyl6eom3sIwh18G2T9oA8moxgGTfD2MI1
N0+D3K8D6TKHv97W7DtkGY/E4OW4wvsz4ewPHVZxHcv4Ug7MmKFPC9ZgWXnKMdyXr2K3Wkww/IwV
jlwYxmoAguSVUGFdox+eFnEbVOt0+/Up54xYxjj4KaJjLFAOMgWjC5cMwkNBgbeYshIIEJ1AQWgC
ChEraL6XGc5CXBHnzDLMWXg5i0hmKV2GUCxwhWZItKlfZzkF5U4/OI03s9YXavT/7gpimW6YGIsF
6UDH4/CXA5ILvMU9/oi397+Qwvz0at8OD04IIgploYPGTYw2/OPhgQbGYJ+AW0JMS9BJf68lULPR
UKF/Y4vxr3Cj74eH9gd/7iOs4XdqCdYWPx4e4q2AS2vYnKIcHoxoflwYJAH+yZRxDTs2hMA1+zup
2seJvGrGEGyIugJNeV8pzbmy2A1CEDSQbluBszaLC6GUUPzh6Jfs4kZyODPNWM/Ihp0i8EprWueT
caMkmTfMxiawn+M0eppGf2MTcuFbkEqFAd+wcVlFh7jtbsdgPIIR2CfzhBsrf5Aaw8unYW/YTDUK
+zii8NVy+2RW0yrtksuW5V5HBVL1L43k7MjRw2+kHYSgYVbKSyKiNmUzHXLddrNh2kR9dnSQ3iWh
m0oIfCfctrlTffbjKVrVukpbRk6MPe4y/ZED9UIb5y+WpryOKjCgMtl3TbiqDHCq/PR1Vj52c7Ce
cxVdeEfdj3BaJ1+pfegraVPS3+S2dRnJOgEIg3YYREiBpD7NpkRCoqVfG4q0L/v8GLbTl7lwPmnN
sC+C8n50ENegcF77dbi1lATytHOhDy25Z4bHMYSkIn3souATRi56KrihbYlee4rPiiPtq9Q/5eFw
CaR0y8AYvYsCqDNVHhTsIatRh5va190FumiPvLsAgYze7EhOR9+Yo86oXdVv3yfJ2YgwDam1MY/p
lH7mtnSGh7l9qNrOi4KUWdrAykYIs7tmNzZsA8LQlbWQ2spWb2qWANYQnZ1hXJvTFebjG9/QP3U9
NwXNKLOne8n0vaKwXX0ydtCkvLidzwnLBKRZrMf1U5sOT0oQTKs2TA9I+Y8FttdgoxjRjdEYpy7/
rI3kJIT5Z7u3Dyy5sekRIjL0N63f3sa1vI2yxBusadM3EBuSl8yIsVY3XixV5Lmx/iiU1ZA6Lxzj
67bOENqU1iDa+89RVl5ZE+pjRzm2VIp9F31yOrK15i6+MczhbbC6dyJEXMmxgOlYzmHMW9bpevw4
xs0xSsNdPljPcCHPcSM9qmpA3Tt7KciOmtAlch9crYnv7azZFmMXubqln63G3zglodKlb92JeEKq
/2NbGNedNa6DihhHy3GtRN1pMhlbvFJQE8Y+dCubRK6xBCTLTK839G0ldc/WFBwrtQPBVz5Cht91
ukFgHsKuuVZdsk9vbWU+wYT2bDu7kPPgKoy+fkqu0zB8qGvyGWW2CR0aGwVqX2uVD7bWkRHa8HEY
+A1PF7gmvL5/l32DNAp0OmV5ksVfUCiSN5rBvRbClpZh8up5t/GBWmaTQaTUfJ6x2k9m5qpND741
IAtFT9YSsQ8EEe+GOH2uQ2zSesYHo72Vq/icMxdAFX4YTed1qOM1ABJ4ZSMqqPpsT0AHUn+bRNW6
woGpG6M3RtVJj8l8UqydGUZ7g/0kd/nGcmoqH90LtDdr8lcpedT5nG+yDIyhX20lRF4ss7xQt/mp
w88JR5tFKkU+jK5fadcmIrEe+FfDniWVyR5ERCaPWBvVlN8LzBZEZsgW3TRIvHLGKIAIrZy0TVWH
pxw9m0E4ZNRa5J7iw9fIS0PE5ms3+BFM+WXqTRYhoRshfM8RvDktDyICON9SV0M9721ycixgrWrX
rB0OmhHhnImArkVI1yOoUxLaqfpy4ksBYiEXxI6O636GzocUb8BzExiPJQK9Tk3XGoI9RiuPIQK+
0oH7j6CvEcq+gHezCXuqQeI9kvZLRa3gMMpT+cWGeXrRIxGEzLYqE3PjB+neREKIds2VeCvKUOGD
YL6NcrRurOcJ4WGPADFKVRLWgrOEMLFHoNggVJwRLEYIF30EjCpCxmGqtiZT7Rz3i26aq6QjbwTB
oz7fRcgfQ9AIuVWeLGSRKfJIFkb7EbmkM4V3AUvnwbf2OnJKHVmlj7yyRmYpW/UmkvCbaBYQANmr
5MJz6vBaQaLJ0+2mqb+akG7mSrBXkHImSDrloFvHOGAkefxkoPkUSXKoBUE2E3RD+1z2pWekMxBD
g7GWhQHDj5s1XXFM99YQSOpcSijSjEDfASvcoH1M4SGnZJGY8JFjSSaRlD013OQY+OQQqnu/qVgT
IKPOZSBc0Jnj2puD4ZzV03UZzQctpmkGzSNDaI6S/F6D2JxBbm4hODeQnP0qcrXO2aBC2bNu32Ws
OGc/IX1N2UWQoJOuP05VsAky60IvO1w5rC3zCFf+uLH1+Fzb8iMIPdb7k77hsw6eEvJ0Z3U7ZSzW
ddzsM2PcjGG9LchSDbTQUzJgeDnhDWFpHFJ41ipc6w6+dQ/n2iCUdzUYryb860oLbgd42C389RE+
NjfyWoGXbcDNTuBnt3C0zSY92HC11Sk/8uO4teBtw92WkDENCtMMeNzSXLql4HNbNzq0bugDJezu
isRAf+oWU3ZtQzZAlJU6lxPEbyn6pBoXPjgiGYI9wGOaHHKO+6dYfy8YU9o8wvZ4nzSiWbqrw/cB
Q2SnvnbzOQc3HoEd79t9PPBmvaTTtWo8+ljXzFfbqr1KIBNvW7498ZssYQIG+R0gYjc2iK5qoq2q
XGTNgeeKkzjet/DQ++5azS6K/ktkv6ny6Dq4sYg8WZVw1KUpW+dw1RX46nH2UgT8fFDXa9hQTWCd
Kr7THiq7DZ09wPFJi+mWM9NG9UsFw11sj1KY7uZ8n0J4H+xnrbA3znDTQH9nhLXJUaT5EIgc6PBG
kH5SocWnUOP7CE98Q2DVStISVuug5SM28w6seb3XHkbb2Ecx+LYhux1g0jMTWgXjuDXZ8fc9ob3D
SU2AMQ/muoRkT2HHkwrbHrPNqYR1r0f6LjZeWuQcYcXMWPRlRbrphhjCiu6FeXvdKfm+mpvt3Gpr
TKerrp7WJWvg3+9J/kuXTTT6kAuZOtA9sG75z1OPqyh/e2FSHb7kwcvrryMPpic/vNKfXQulMaRi
qG7Qg0nZ+di1iB0XU0dGowJg/OPOieLB4n+YZljl/kxGYiP7cf37G1snwxAO7g8TULoWlPvE8NkY
DUTvQgP3UeYEJHiGptAorh3R3oF8xc/dc1cJx+Qy4e8nFqBYURHRYDYxsgL/o/lWBtI6iIYvll65
zH+Bd1b1wWZb47C1mdjeOIF807DNMVltdGK9Q8vi9SZOUvY+MvuffiKMuZnW4N63BfshtYz2E2HV
EXsjJa/OI3uklIC2ir3SCDvNxyCasW9CVcQ6yEYkGmQr22dB7Kgby7S9PMHDMvmbUIXCnqLri5uN
giFuZcLQzeLIbYr0OM3hVWlbuyRSdmFscLcS15FXJFsl/I36vsPKEDUalONP1mjA5H2ICM9UjEsl
RvfedKuydTwpCC97nYUYEOWcJL+QZi4Jp4e87ba5lZ8s3VdXURUf2kzd+X4HPcg69Uado0nVdr2c
bnriWCsf8DEL7It4aDyLx9y0QOZVRLaDZEdFC0QtuuiacpOMCZEMSoR0CclqOj7OjvlSRdnBqtWr
MAG6gZMdBl10m8/GXklg9cXmqSqVa2vAmN9TURAq4padus9TAgFN4PVVcNRIMIJDDx8I6T6qdaao
1VaGsmEqsZvqPem381Wstjd5Y3dERNunoFFWXRxtEk7PqE+xQCg77IlHfSRIoWP2nCefkgJQtpms
nQTkXa7M0OzmT52fuLMQiE6NK/nNSq6U66BJjxkUOyLz3CHQiACRdn13O/Eu+YFN48t31eaUI9SJ
xkTMae7bm5lYEzWfvBQokRZXXm/j/mx5JxywPbqbSy8GkYemH2/lgsjCqD+FBge6dhqTjLIKAwpt
QjJbq0k5DQbCO9abOLeu5kI61IJN1FbBPtTbV+SlfB8CYVTDMqoE1CiBbhToxV6BdtRV4VYqcpQG
SryVdChfVn2jZYO5srr5XhXMpJL5FMtbClhwSmD79obgK9n8tBbApRIf9sA9I2X+oTQhXo1VInZr
T6gDPQdwU03IpIUqTz9HSgXiJ8BUQlcjddpd1fh3ppXcpmiEp6zcjYNEpycSL8FKD0QFxw15BqwR
8dw9NRkKZLl7r7COFBo/rqIwthtwIpeZ8kg45lGRiiuDft1v83WnF6iy7Gpr2ywFGLjL/viYVc6n
0WoOTZ2RMKWXL/YUP9dzjSir2jZUgYGd7XTaUpuIZInNQKQIjZ91KbFR1ohUdlCjSSW9gmM+YT/Z
TEQvF3p3LRPFPFeE1tIGpFZ6x5uPmouhgjp1O2lWLmvCnM2K9pJwZ7mv3ImqN+NDmGN8V035nGbq
DZVPuOpAQgXtg5Jp1Ou516DArugisya/mAnXScbsPQUfq0bPdSldqC0ftbhdjXJ/MY3qa6ykKDui
h7LQGXeG3dmnv4iCZKVRmBN9Ys+jV8wk8U6xdYRrdSllgxv6xYU1Tk/i3cmy+bpjDrGqSGlemUF/
OUjzseipRzr2lABiNXbVE9JlGQlzjpS5sSi+ZXNdGfNtNVwW0pWB7LnFpFgnxSZRVa8su4tc6KNx
cK4zBNMlwukYAXWQMSGYqul+1j+PCKzRpu80BNcqwutSKLD7odrbQpKNNBtJ5DZAql1m9mMQPTTU
5gaznlZ7wiq/SjUSKkuAZxGOXmdkdcsvY8ZBBbJcRRYuUXjH4Qv5JK6jzl6MeLzE8Fimr3GDJhO5
pW2OKyDqpBa9Eqi4i4jV6dovRnhujLMTngcE6hJTDtV6m5GtW8jXC2TsgaVf5AGSS6tez0azcprq
6DC4Dhholz1Q0GolGdTz6OPNKvISyTz16UvISSAKRTE0ohuYw9rVaMOV2VOZrkXtlXjV8RPIvFVI
DT6mT2mQHYMivLXbYFdwMfnI+BuWbS0obWo9O3sWRahp3ssI/2VWaw5GgBlDwMjTD/d/U2EUmGXM
8120svrzEN5Q6Url2UGpWGs++PyTmV4ygF8N1XnAhWCabxOehMyIaHLldSyvByjtLWO2KbsrSWZF
+rcfMDQ0GBvq5j1DsduiDK0pMmWUf0WAVDR4q2xSco4x/oiAklzPYsKrv4ScCWp57MwboGWh9hwU
tJHmhVw/SsatKr01/C5iWippek7RDXRosqZzlTz2qBK+luxfSC51U9pDRX9IcrxqCplUTwmShILf
QjU8EyWbFU9a8dxwH8VmxGCtZwBP4Dg5qj4KB7aJdf1sml8UxA+D81lBCkGizYqeY5VHt1H6qFTv
CaKJInxRtCsZIYUjFBVC9ehYJ0wA2UlQ0GqhvViWdV+tT7Z+UIRCwygpvqjT/t7ZIZy3UMDj/rbx
ALEw+4vqtWij7IetvSj7fv7zf9asSAeFhvDfqBLZSQuTOcu6DzN2kcVh0Qmhu7FRVmjM37/P2PEi
MWTnxTilYIRSyf5Otfr/2DuP5Uiu9Vq/CkPzjEhvFKHBrSxvUAXXAHqSAbRJ7+3O57pvcF/sfrta
IkE0TyuomU6cicRDdqNQLvPf61/rW+aHBd11WgWEBvASMqhtONJD9W5fX2H/1fWG3kRb7CaKNGzL
92DpdnSHB3iSzPpbEh3Mb3WGUeolheE99TdROQPDALppLRXT17xNzO1mzLtLSrpzbYUgaOuAcg1p
cSqNmzLT5/W1qkiYRrO17cheRH64TR7yO+9ZrGBO7go8zQuUtUW8C79mC+zYC9uPt8a6XdDjs6qX
+a25myoSQL4A/YHvkEkBIeoppS5kAXz1bXzOXs2dAXXxDCSYg/ZW2eOrQeAPl1a5Mjlq3+fbmpKP
A9/E/BTfTjuG0B2NcdExunj3w9HcWQfuZV+jc3Yp98GlCRehuWCEReo6jrv4otxM6qI4N50PuD/k
N+qyVcVScFiEl/SUnd1XWdZubVK/oLZVuYnu8SuxEYSUVu9xy9cn7ehwNo/9+sSkOx+DU3TJ99D9
Lym6wSm8YwLnrwQn/OInQCCUvuklsBV8XAHH+q3QN7UKQ2Lfe37srIPgomeeL68o6UJrNl2wq9MN
o5JJDFVZ1tFW4dyP441nkaLPyhfORsuTBMctf6tvUcrZC+zUFSJb4lKdy2y/DrjldqnwMUCksEvM
czJcqgwn+YvTPImJkOxiZE4fv6TJxu5Xciwb+9WMJOf1C8eRUquPwl2ZmZ+UWxUciXUbJ5tRuw8M
uCeIlysK9sh1Ka+Ju3aqe7da1Eyp3GI00p8j3Axs89a54ZXg9hE0nwNeHiVioSJ4LqtcrK15axWH
5DsUTVieTnkBa0n1iRE+K6+l2PADYWQGDThr+as6cGD6RXFgVvfqDV1IQ7MBl80TFiPzN4EJbpyn
wtwSmKXv0/wmhHySqnnDa2bNx1DsmgY0gfxZ7QiFCunuqFF6Ui88U76TQbh1h60JipVPMAEw7FGy
cnxhRWdeI500i7riN+hpbsLBf30Rooz9wZrfomrWPNGq2STfGS0YMnMeuThPZQOVB83RRCwCHWqb
PhDwZj7X6WPSs2e6DZjnJ2TB1vhmtN1RxcRilrcp3YTpd42ip3l8rRpoJd9tby1miCzuuq2WrF6W
OoN+yscEUCnC7SeRH1i/UWex0eFaV4Bz7IuRXvR6pSEYVd2wt0J7k3SfE/MeKnYUfx6IQnulsptI
28zap4FgBRO2fZrHVVRtGgMF7q2qbrpyM6rLifYtqDodB0aH/rPopqsODgdcR39ANqyy3ZTdSNkq
aV+7jo3OIcMPo1sRsbpb9kUAlVCbVhS8Udu6NNu7eVrP3dIcP2Wy+rzt/Gwg7xJnK0Vz1ix7VmhQ
RrjmRUqSXVJcbOMy5ncZ99USRDrIdjFAwe4TSs/x7ngjX+bvZvpqObQpInOy5W/GV2Gk/Fw4qQ3l
fCobQ193P6dERYZdTwNde5wgE40C2ejB9cpPnhmRjic2F58LhcTKynU42hv34Qzgls9BsgES6QdY
nIN4Pc23KSSc0vfChn+3dHhvWE544ZMz7mxtFfHqmnmwoE5mYZJvmtCayXQTu+C610wkbOp9IBgh
bLobk0XR3wiOhS6LEoe5RvTS8ocaDQuja0PfpfHejp6tploEdrpO+COp3BZ0rzWXTg/VN32bqprp
D5dByjylazhHvYUuvlgDH2cKUrQp9xNFX4W6fbZZIdpJsu4Dxy/Cb1q5NnPOosFWbufKyHcC3hCJ
Z5r4wWwYp2BPrCNZ8kK+1TqnWGPRjaeotrdNknKBM8BtfK3rJzGQXk8d3pwv/5pXfiSlr+Vh2P3w
1zAI/GpeuX8tuvK3/1N0/+//FjHYjPI39Ddk4p9GmI8/8o8RhrCCChYVjpz1A33zh9MIXc3jX15l
LyaZPw8yhLixQaIJorpJVM/7QUa6x38nkpt/Z5DBvfSz7IbWhtsI8yVTjSsHnXeDjJlOyej2Mjhd
zMG5drl+uJSeUm5pYdNFOLntZ+WxiLSXzqxvGoCIiBHn2kRsEWTVPE6kCPU659OIc6reeOfWHk5a
7sTgsLOnlBOtnVlvghMu/Ge+SiHaT3QOxs8p5+C0qr4ZZbzv8+qmzvLnlPNTStZQ5/xsdAT4en9w
Rz82uG8a0aZtW2c5u/PRCbRbbzR2cVOvVDvYW0p49AyVbRgL+7YykPypLI2KU9GF+55UoTU6fpbb
6z7lbl1ND+5Ey7RSv4Y0k/bOYzG+Vf3wTDnjUQfAFSg8THuaxq9GdBw97ljdtHON7DR303HK7M/9
eGi5nYaut4yt4djX9rGtwpNmocqwV4s8e6c5ycaZGPA0Oc40SDcJOzZWHMgJtLjdxaijfjOMRO+0
fSacegEo7TZLrXU9Z4csF+wFRhqwxePklYuwVddZzMIYT1gZcGIa9JKdM+BquTmcYJgVk7ImpgN0
RFmVUX6ElXIeo2o/xchR4TN63o3QaT0wvfMkKjYN8dGulHOoF7ggmn2FWe5Ba+qRNcu4liejK5pH
sn6smbO6lsfrOaSn6kqhv/7Tv643P643VAaCTWQzSUPgr9X9u7KVjsafLi8ff8IflxfMin9QW+V1
4o/LC9ljqfjD26Lc4COXgfJELi+qNDBd816/X17oOyD2wYXRxeaE3VH7e5cXqdp/UPVdlbwUURjV
5bz24ZxkDMIb7cxRfQXscCz5w3pASjRTYKhIFmlrMFjk4EkFmNJU8kplLESVBNOrUfEK/W/RScuO
WIIqPdE0QH+6kpBHXP1XxjCrle8UNFOiKompXWzWJCOAqLJCUCVVVXMGtm0MmJmarvs5eFD6AVSO
4y1rdg2wXuigS9RDreFDaJOVgjQ7m+MRmh+/DVDCHsMhM8faY3jIGSKcWrBAZUNczi9GRaKhqAn9
pvQsT97SRM32ULVd1O2En5Qp6o4sB5FIV/WHuN3F5XzroIur6ONOYu4G9PIS3TyUArqNkl6hqAuU
9VYq7CjtM4p7IqV3vUCRK8MbCxmzQJsf7HBvodUPlFMbolnifL9BXmU2R9XvUfc5WW97KfeP6P4e
+n/LHiBiH2DLxUDOhiBnU5CwMegoAZ7dwDfk+YosdJIpN1rnLic2DVPHlGydY56x4jwNunGTWo91
RZkgO4qRXUWqm/D7Ir9hHcjlAf3Xku6Vbcl+gwnt3MQs5atiWdswbeQihD37GisLgxEbEktZ52xM
bDYnCRsUTtvJ8nrtKQBUU+LyP7E2/lOuEckqUEnGF15eaaQ7+R8LMVdg7bGP5+tMA+ovlmUrP114
fvqJf1x4MFpK1ApzAw/3p8AowgwpNVAK/9XF9s4DKW3TxDAMLj8Qapk13l13DPhiksXgQBAkCPF3
rjuy1u3jdQftCBgh4T1mKN3+cN0Jch0rWjFrzOwoypl2Su2RmhIbQ5LnBzjVYhxrKVphh4MtiJ1H
G0fb5HoBx/nXsQm2aj8vVEw7fG5RhuctYIB9aYa7sODUW1b5c5A1+K0NZ92NyjamSsRUVJqSrNsw
sW8DQU2IES+DlFiDpxwUMayrun3VnW6t40OsUEAGJaS4SM8z+CrmbZ/UvkqVqCFR6bU4EiXbuupt
b4ybRmthWedH1kWrkoOrtHCOYAhcVWzj9LZORyIU5V1IhGKkC6TzkocytXdqgFQwBMmiytl+FA38
l+GxUQVxhjBaJDAG8ll/KrGrWGp7xom+GzvWFVjWQG6iNptl7xdm+TjTXpGE1iuuxUtEzyyYKew4
HEncSzl4BzXGNkehLK7NjS1YkxrdIaBY3nJ4wRuQoaP7OCqcUkTRnfM5WYr8rXPKs2KfYnYRnXPy
hPHNo2WxYLjDVc5FJmwWo5o+4jJbzWa6weVRxaTHR7ys0mk22cEuCrMXRXY3GsjueaTTO5IAW8UN
5ag15+RNGBEB7KhwIuYVc64ru/EG0tStlXBkjNNtX1DCkYivbuFuoRitOyVdVU28xir5KakZZfV4
bzJ31joutthdNhz6hyEnm/N9QiGxxuFsUjg5yObJVnZQhtW8H7zg3op4X0tsMoWb+aaSf0nSYBOZ
6TIpNWBruvsmt/HcxibrfszdU0GjJ3oSJPxQh4l/bTAFuQu1XEcIvHaLhlSpX/nfMpH8o3tH9v7I
iNz1P8H6Lk3B3VBS+SNmeCgPYBRUyeyXxnxJKneNgtyADFheKwRak7WLWbdkhCQpXEbg0mxo2Qti
eWqV4i7VaPm48sQbmeR0cOmbjXwMSzaIyu5SR9aWCld7C8D1csuFJHmdC6/VH2paAiHH7eDLvy6b
jgyZRTJGKns6SU0rLWw6BOJUR9vUEquGvmNXMNxI95jBTgO+VpfmSTijb4KAM2HvJnryliY9y2tz
aWP+S6ULsNO+UUy+I921pW8MgkFzDOEKVZgHSR2t0lHZ0Im4MjAX9kb9WuYha75oGbbpKhvCL67W
7ueKnqQ4O3XzhB0Yt+KAa7F2Z1AoBofxBBVUHPMMGcSO6WLC76gb0ykfkNQG53aMu3Vj2NyecUiO
OCUHz1aWLErxu5X3E8cAAT9CqOEnl11VlN55OC/dYbwJung79tSgJtU2stCCJkxpSm7cdoOJxRcX
J4LDjYWrk9XS0RjUeyUz0C/jiPYbayNmbZvPzXMcj1sbf2iFT7THLxrjG9WyhOyVOLCmYZvjfNbx
mNp4TZl5/BKNUVFssp4jToR6WEAFIUYRPHDOQHbFthpq9smcBUaFoduYGFtDzFWFWuxybKo1NOKA
TWeMETaMglOOMRYRYpvxvecL/ZyViKosNvczPcK+nr5EpXjxkv7r0EZ30yxYrObho1W15H5pP0/b
nSiKixOVX2Kbr9skE16pQa+bdPLi6CVt5Q8kULW5Af4NWV//3OP/NbVpbVfJUonmjWU19zE+YS2k
ARDfsOrZ+wEfsY6fuCu+kO5jfonvcjdZ2416SISyCYNdHwIBD5IlRXOrSu9eIr3Z6XO6/PvHmv9N
UUy52TAM/q9cYHC2cH8ZwrrOEYtvUiVBHLl/rfovr38BX/r4A/8YI/ABGSSdrgWVfx4jOCtR5abT
AUzbufNndQQXANks16FDjV/z3RRx3QDZ/BeMVKT3UTv+xpaHZo2fpgh+Pu0VmKJA818f6r04Mpe5
LjClaLj8pudEeevLT0qdsS1xYHgZ6pdR6MiVvSl22lguU27s5dyu5pEIxB2On3YRaebaQFBI6wCt
wobVg1cgDb90rn0wBuNsEIWMHVR7BY2S4cHvrJDatGcy7Tgo1O5uBLbfNY601i47Y+yo1cqeFOEt
bT0/0xu34yp9V03TyhKnrIyXc2GTECC0QO9EpVUbrW6OvRYfisS844i6yxWoNJHi2z3iTcGjB7l5
n4/0XYdGfe4t62xngbNiTPP74VgasViUePUXYvDOtZ3sU6O75bCytnAPNvKoUVXD7Hut8FUnX5VV
vBi7fhd67BU6TBAYEctVN+RQoIL2Lm7FU1NUhwalptOHZ+hb0UIf2Vn3c4xTk6tezDlsaHRCITJU
EnBMQ7MoSWTMNRziTHkK2/ahdoeXlpy9Xzd084i+pIaxMe/jBBZW5FIfOVGNSYk5m0eFhq35MaN3
b+EZ8c1s2atmTtZuqL56ybiM3eZGKx1tGSvk+t25/TSqLFpm77EWYjlocLUioPR2eRjbkr1ZhhfJ
PMye+8nAJUn3L5dRu1hHsQN7KHN9te6+debzWHBbqAnnxfrXOLN6HKKs9WO4f51BulZ1sLDAPta7
W7MZbpyB+gFOiB1ClsEvOufJV7crvtfN4CuhfuYDxi0hWDdVdJkac9tlyr5wUMjzJFnZ1NZzv7KX
idY852z8tQjKnFbGC+LWx1lLME2opEZi7tA80WhRls5Jg61fGJSZjuVeV6pPAsBtbjVP3KppFM8W
cc8ERkroHsrTeag6WH4uy780weCA8K2Z/c6bBcmP7iEykn1CmLi39W2l01TO21ll3SV276qxPnrA
DFHJsBXN+crRo1OvNw+ijB/FJFMzdrdyq2jb2gCuhBqdncnNl8PUbMJhHDB1UwJVt/P3cdAveswa
aM7KG+Ym1nt6/eQ2KcWeU/IUT9rzENv5ok85fFfj+OLhZkceI8US4bBfZKO5drP5k/C4VTN00kjB
K6JJk8Mdfu51VLbLrnTuszh+K41kG7D5El30pCbqPhqz3dC3t0ozOLi25nWcOYchK/3RNZ+oRL6H
l7S0MQbS1hyfOpTACEVQQVxoUAh164DU8lmgG5LLkvrhbkBP1JEVERfJ06A06gVAMJTHv3/j+ac8
5oLc4+AJ9Rr1nLPn9VX5Mv17+K1cvnavv3Ezijtx85p/+49/O5VFJ0FIvx1LEC3lT7rax5/0x33J
5qKPCPZ7odk7XY3WNM6wOvHk/5Tmfz/f4jEA3+eS1yUBbFwtru/Ot+oVk/17gfnfuTNhNPiLO5Pk
ruLXpZXtx53rnWzv2pFnBorUXzCsjPwRFtkaJ1Vcr8erQqsoARtplYE6qav6U1p07uYKL7qm0ykc
QhQSYCvaoGOIxwAaOPa4UqdBvF1LOK/VzKZH4Pga0uWvH2OhrUSOkp3a25yMX2o66XfB9YfIWRec
f1COZUfp9Z9sqRjbSMdpVl2ungbJIUgxV+lSZTZr+y2C1YfNap3b6blw0+99oJ60yV16UbfP2QxG
7GXHMrlgFF26eBwb2p+NKpOCHCs41aQYJUjjg17OxyKPL3VtbOxJfx1bfZdV98A6VgMG4Irdcc7W
kYKCZZbaBAbiWwfYXN65+M7yg+46yz5OHkRWg3fr8C+qVrTXc+uY2PONXbLkJ/E0EJVS6vKmH5Jl
nAWHLlbu7M49De2bllVP1B+ydBhBKxC0ig9XcrMU0ftBHO2UQ3frwaLLBv2lyxwOc2BGFo2MY7sV
ceM2gASnZnXyWsYt7RwSFme6O9Mo7q4pYExR085UCLUtricvY/KsVTixOExKjvOcdJLa3VybO/51
EbmK8roKHcBloqOrwtB+abmXS8DX3xbNa/HlZ4Hs44/54woip0+PJmJdqll/Hm2lOkZJhmeyhb5S
RX6/gkgoPpKVpENpHl54frF3VxBWdDDzEUKxyetYkv7ObGv+vPjT+d24xMnLGByqD4s/umHQkYBe
cINNV6ERLqE/b0P2cQXfwomRITTMBf2yG7dsNsYIK77FVN+WC9KsuEdCdQuY1K+SeuXlL9AF/B4/
whQ7XzKDNIxSHOqayppGPLTeuLLIsTFovBbuYxvYmz7pLt6ElYH9mR2Zq7TFOzQb90VUHYcm3JRO
tAF6urMqOE+5ey47HfJ9vSk9zL7D/KyW1cVSyN/Zbntqy2+K3fmmmuzd9Ftcz5thxscOqaMLbWuv
KlDPZIiAkDBNjDU2wSoDm2TDqArtqQD5Vl1CQzYJy69dG8kvpWxc/YFTl+X0LdCHozdS/wpl8tmd
MPZe0UXX5qaQbpyrUnNtrZc/7NpIz4ECYwvkNfgGb/QJ7SqMTOHkPrd6SoqnPzqRtogkH1RBfLJH
zKAidchF6clW9iZOkipaSL4oOxy86iMGdLfYCckgzT2DkiWqd8hBmLWzDICVqkBLe2osa2Wi3RwF
30pVNIu+Ycqn2barll6G4kIm84sBCjUHiQqXdc0MKpU+WYPgI4Ec+ays6eT0bTl+DfEzELkL6h4+
XawoY4qwNbEeLYkMSxyrCZdVhc+aiORrCK9VH1ip4IUwhIkUCdBVQHaNgGv6dHoQb2jXSHfnOPha
twlMB9oQJBY24xfh2ND6XdiQwprzlzF9oKFlTUT3MIScTaJMbGJiTYQaaSRIlu2o3SDs+nll5Sur
uxRjuBsENreqv7PB1yZgbDPGOdwysnjPBnKrAbudMYWMkn47dQnoz0kDp10+6mZ/OwPKbQHmZi2x
36Zd883dK/F0YxWQP+UpxQ6jbecKYFzDl7427+w0OrgZYRW2rw2e/ByYeNXBpHVo3rvPB2xn9beh
Lm/jAgOYuDdyx49ICEd35cDNZMg/RTkG2So+KkTZA63ctqJf6326cfA2D1OGi8XCVi7WXZjepmbG
caXDEeUCII/304CPN87Kh0ZnZVMw1Ns2ybTozmVwrUsG9kr93MU2/1tbT5qLhgyWA/isu0h4bTgB
gmob7FE5XBctXp9F/wPZ459y+tQ5lHKmMh1yVs6vbxyPzJygAT9OnT/9hP+6Z1y7/my4gL9zo99N
nZRwQqkiIgaYD+PrO7OIxHDibeVe4+pQc9T3WBrIEpCtYErJSBWGkr+lh/yc0OKOxO2SmxCgG67N
zKTvZs66VqpRm0esImPvc/RLsRAy67wb0C8/VsO/FX1+obS4a//j335eGP/pQT6W/442IOs8sVU2
sDGe0JTxtUEA/h4Uz9r4oyv2x2HgLx5L9hb+eTktp2fbMng/6TV25H9/94Rowp0xrBisZVPyislL
IgVZ53Pyn0exf/g4csn/ywf6kG1LvV5ph0qn0djhKGyXKVe0L1U0XGIuRkOmUHTyDJJ/lymP1A48
khTYdDUGW++cisdITZZmeWjRMlz2ErWSr0w4ySN54rTPFxpeQmgOXDVzq92rwEjzkNPr6L4U4UuY
fh0yoDzZGwIQRnx37w4Pif5gDCEWY+7TfPFRONb98GaNsINp9zU/x/qWbTcpcqh9Hv7WyFm6eufb
IMedND/massvXebnAhuf6Zmfa8+59F2wdtrsfmDpFQXxoiJUOgc+9wcRqWvqYdagFfZR9X2uNanT
A1TsFw2FBi1MHgegc4jf00oOPWm2qLxrEZjn8aUBMWRmxqXz2GCZtyNAj4F/FFCBuiTj7t+xKc5X
VWT+uHz9w3fsrz6F7z8ZfKfefzJqTRNCcwPNH0yqgPK9lwFS9zxqCPitoy+//sj/xSSGzYsqQfBS
nGgN+b179zGMBdU2zsyng2I/olGnrJ6YdqxVp53ciKCLehnd218/pFx/fvjko+2ivEqDGdeHD89P
01DqbBRMPFDTanSbxSwc/9cP8RdfLkuzNJg3zNpMslJbffeswJnbSiYsnB8OJtb21hhonH5VGQp+
/TjyV/3wVHgcnE3ywkhhujwpv3scoRg6L5+n+rE5LqdZBV1jMUrF+zBIFyHijztsfv2If3Ed/NMj
fnhmoWkmpgJo0DeIFs7W5yh8zsW3Xz/GtbDk49N6d6fR5Tv47mklVk1GiZoBP11kO5Z6PkveJcHs
heY/veiLyypaHb7++jGldvLTS/n+MT98EMNSJbXFYcGfM2WVipOBqgB25iXP7lytxEm+Fz2Dnett
Gko5BUuhFCzWJLaTU/oJyjduNT9SMV7PkT/oBds+cg7Kmzn1y0ZPl46tY17DkDu5pDCz7ZS3kOun
Xa8cG2VgcLm45HVZXZnTDIxw2v36+X14eiwSOOkxyJvsf/jYfzzxpHVctmrPS+oCfhAZzFmoQuyY
F2p0KKvmv/lcfnwHf3o4eVN49w5afTqwr+Nj4gj6WqzvmY0XHi56JEr86P12ToTf5/euChWlfWmU
8tAp95XMc43nvOAKp+UrJuP/5somfaXv3+Qfv5apUtaGeOa6kiT+/teCGj+lrC81X6FlykVHyYCz
pzYh08m5UdxwZXn6SWnzo1ZQIkVGUnn49dugsWH+i9+BuBAYHPAIJHk+TBJFSHcE7gedjjbUFBsP
vGasGsKakWcsO5sqB1vfoKVj267W5HGXVIOvy+Bh1Ng69y6O9MFU+WRxMtBtwjcjIBoiGkhGufg+
EPgMxq+pN5xY8lKLxo9JxMvM/7cJExjqp5Kwhd7xB9k0BqpvTiCi6CJrSGIz0gft58lm4jeewqTz
C6P0A/e5szDaA8j1+C91wIm1FyeTMg7KGs6xQBsjApKxewlT8zVUg2WPVq/2b3pe3Sd2uJ6TCuH9
+2CMe69J/UZ7UOaIuIW3NqEjZTHgbnPa4FFxlp5Hy23vKIdCUU88NWYsSWMyHNIlqjreqpZ2EQhh
upe95mL0Zwc7PxsVzBenWp+JNYKcraHi4ElTqm2sc3dvui+jFQNM4Rvbsz2u9KWR6ss0EXdthLCU
r5tY7GNs/BHrLTHTAwamasRVXn5rAtzznBCVmtKjgn0sI0GjYjp3Ot/IlW2Un0It+0LAeONo3V6b
uhNJqJ3Xl3tHIUBSmVtkCAZF0zeH3FfiF0bIhS3jIwB5DCaaxIP9gqXNoVrBc4o99VasobuFYr4G
+WuQHdIkguCO+t8+Wcl90z153VfFeK0t4nxWsyoHiztMoVLnlvg6cRaQrpvMvDiuhU1vXNu6srFV
2jqidKM1lNWyXRqTtdYVh5CvvcXnX3cq4tTq0gr6XdsfRiY0jVW/GKBDPWISfNKoHWZPvcK+wAnU
XE2ICnqVbNWh/GrkrzNpx0C7idTn0aS9ia3ZPLRbVXzqyn7rpARZ7GRZQ34pimopHQY9qJDMSne2
0p8Tu3zBb8iOTWzNtvGzeaM5b3gIYttddPmdIFAUeN7drGK6Id4SdfcxTcE9yYgCQ0ovw/iD62u4
hzuiWlq+rlv9aLcPhsGH0q6fOMxjHzCXfcM2L/msmbuaWEShjItyvBVhfeSEv4yGwC/T5L4LJNdI
qR7GmggF1EgqE7dJhX1FJR2Ux6uwm3emky2mCd5peYIntFGAAoFNBJXU7A3i22R3k6e+0WjJoBtE
6arbdEg3wZystLkF3NYs1OQh42pXglZsSm7b8crOtwX6psbFMlCkF6lhjTUsy0xblxFDrVOvYuIk
dGuwe9VuJCNyMD8L/koLAaBLWkLZREPcU6DzEsd15Hsm1OcIZ7QR+1qdALfE3RUPj3YQH6oCOm0Q
WSal18V3tQBsk/HMJl5zksj1Q57cQGVu7GHVNB49TzMFGxcHo7rz0BYpsO571a4IHGnEtpSTM6oA
s+Dz4mt0QjpNxvgOAhz4WgBIrOIc8k0NgMogvi2sp6QBPE5aq9FflbJnyp9WeYbvPcJUQWQYmQZJ
jShW5tIiGS/NAGb5hB0ts62tV0W7SBTbUMVN3vbLiTdG1QoIF+25UpyXZjQWI7QnUuyvWlq/1U0I
bNvjMq8haldzcSPUfc53n2bGheTjzMO9k6eHkDxQbbwQLz4UCFRNdma7u3NEQSUZkWHAN6NGpBrK
E6CX6s5hFeia47rHTaeO8Y1tiJ07eI+cIDCGPI1WtpwJGZqEwhpS3TZhHfOus5RdzPkkiD6V/DlD
gB5A/eaDlPuzIS4pn+2UdWssgpUmkmNQ7oceHabwjpnO5M/0b5f3auH5NISb7ifODChN5drgTBVp
d67kBfaXAr2oUsJV5HqfUkDIGI0qrPJ1egk1yxc5LzRq0dTUiwrgW9TbW5VBUSQPdELQhtt8bieq
feFtVUT5s/CUNXsPy2otWRR2fXDN/tUaW8jhLd86DC60qOknszOOwzAASLtRQC8VXXFXrto3tzku
kYLXtVYsB7xJc3AY4R+FvYmXl69gQJSnn8WyFbzdXmCc49aatjotvdV4cMP5qZ4TMtKuvq3rcd00
LY0zT13OznuAOpdW+JA2DgMMLgZoV8HKiYKQ+EB+MGgRriznktWlQrcTRfcRYQ4NBJP6LCbCDTkB
wt7gPtoulaY9OdlBjgJG+D2W81sbxqRaZ5mBWhkGfCtZwlPrC0twEC+TzeClxwn3slbgEkifzCLd
xPpLEH+fJkzPJYyEfqZLGAgHhwO5zsEdWSjHqtNjLs5Pdm0slY54amltZlHuQszINnm9TldxDeww
iFvIgmlfbITzNeAGjN2QQfRF6b9k3qZLebv6xzm8H1CvmyHfiunsQTHzggDvRXIzx1/nmqZh2G3o
2LtJOYz1zKAXMDE8EjgmDF/fALNY6bO7nkLjVh9IxcbU/niQHaBBRtzPRtxyIhKbBGOXpjeLif12
39qnGrm6Tjo62gmXut+t3oVIwl1YV/y0vnM7Bw9iuVadGN/VY1o8FHzXcvi7asNC6tlw5g1rsBur
5jofWd3KoohA51/kSUark7pTUuWW7g/A/9pSE+qG09XznKfrxuv3rZXhtNgnwxt8tRHgzJBlUMpG
4P1+XztcYZ4t8qjBKBBRo6M6b5wwOLXq98iIsFco/dY2n3Bx9iRhihxqDlHWqSp8jwi/Y7EI64tV
TQ9qJAwIeFF7Eoa+mmbulnP8OBbcMURxVNvw4uA7cIzkVOYzZLoRlNm3SCV3p+BlpUPmZAjtvoNn
Y4yutBpw6dA+KTgbVmrmnYyASqmx3IpGO+ft9E1rotKv6u7RNL66xrDSg0+N6/lt12OhtRGccZF4
xVTBahxuuwgqQTkehiQ89Kn8VABxmQVDBJgWCqd4r+IcQ5lYRu5435njvnGZXzxiqm7qEtaz4pXI
5uNQQKnKG/LNfP+jpFjxhn2C37EK5Q5AnazXeIruvFTZYXF7M6z5QQfx1mraHqfjMg9u8vohcvVP
mV5pOBiHVUr+t53TbSSyR3UKL0ObL93K2FaQSbwoWIXeHaSVFTtZkbSXxPysly9WkO91Pl5RfYCw
ekuzwTopMLGaTbROrPmrU1uHQDSriKVl2luPo8OgPhNl9pxzm0/b0uJtUDj0RsZLDWEGkwulh81J
6fGGGK29ZMpesifYga04EU04Nk1/VPOQlt55ISzGa5vpJIyUQ+xu6mxcpalxKeEo6TBF7alcRyI/
1h6jgZCVCOLQDtEhFHBDTBlQGO4az16O2EXUafzSReoRSf7oFVxN9HjbR9HBcNiyCsVX8NVoZrv1
IuQuht2F04mXNmiOkWlsrdS8WCyyUT0PXTevjACXkrBXVo+SJKq9oT5GhcW0AgGkie4IaFzcEOpl
xNU8LcS+sWVDMoOtYXJH1PATwdOojZ1jZECiNP4cl76OOJg7hXdekNwL0R5JPW2coL/R05k7snuZ
uet3CmTRDgc0uPtdZtbnAmt0hkXaGHUGHW6qhk36DRO1jpm6xFQ9I/rP0mVdYLfGDr5z+nAtxuSU
VcXnkdu5DbE6Sf8/deey27iVhOFXCbIXwDupRQJ007Jl2XEsXzo9vSFoW6Eo3iReTb7NYBZBP4df
bD5KaVtSS+RMFkafrS1IrFPnFOtU/f9fUyt5Hlc0bxK+vGpvXaUxCswAFcn0lCvBWbacypWGHlN1
CfDtRKrmJyVw8BWwcAQI6Y20SHEO0gjZEAA02WmI9o3XMLg9cS6UpWU/U3UbADlnwsQ0qNVp5dTT
OZD05cIZcyM+VZIY0Lq1+Fwti3YuyWAclc+TMq/HEvD2QF6hAgJEB9h7mbtNgLyPVaHzit6rM5RH
obT6wphBjuIK8R/o2QUKsc1iCIFcI1qAtFmiIdsEV0bz7FbEdFNRT00KSjlXlmeUZ2U4rpBybA/Q
QRvnS/aCkZ2hDXpiVtkVg8Xgmg+pMJR6/YcUoAOYZ6YdIXibBsXvfmFdKgjhqsb8t7SqL1JZH5kJ
8pJMkbl1jOGdVC4+a8XgZMBQsSpJ74eheQXuHeypd7bi72EAnD0PEEoK2V4BdGEUHeWYSSgyt8yC
uhsXtyavJ03RXMXo/Vl6bgOlOleYltjU1sXKkC/bzEZGplGbL8bUfSaoF03Q3v0zfeZJeDHYFTPr
qsSYLGTnUqlg1SATZsQa8jXAfSree6Uy5oLUEHLpRi0GIznMpkqLgmVhjftB/TkH2dDoJFatrF8C
aAlVG8qhskJWB9jLQbUrNkcOIxhX5m9OoE41SPdD/NGE6TgvShLLT6pDYWaQ/J6BJ2q4I0fql1Af
jCoI/TAGAsKoYoAs1M8b9cbSnzRo/dTXB75xltQyQgQoRqLMosvTdq3qYjlWkByWWsJ3gewObdCc
K4YhZSiKofW0ZCJX+oc6uPcimR6vc2+smnuv0D/Fzb96igZ75cR12WKrZKDulfl8x6jVJQARZDau
nJU8KtCpBEOGUA6qxhnLnFqTSlfwT3DVkOg7nnfmA2ur0eYtJcpm87ynwCnv1QG/e6S9DrrGZdGq
FOpJi2sKEHZzAmnWRo70Eo/YBJ6Rc1X0FJV6CifqXk0JQt9yCAsFnj+YMamGsUD/Vs+ck7TgVr4g
17npXvdDNTOIgsO298Sc0xYNvF0tqp2qGCxW3LkyNL4k1HMz75Yxo2RxA1Rk4x7zDq2oAchBMwA/
oDi4Z56vOeZgSV/WDqS7zLijx7SQeqpPh38CKiIAYhO5w73iraWqiPozW9TWUjdyxsvVRVT11FHl
Q3uVurdJoxAOJVCP3UUz5LQxy4QeVhXqDIv7lHIlUYIL1FwZXOkmhPm4RsuB2gMDruxVgUgZggNK
eVYAKm3ynqOz3hRbpeT1PjU0VdYYJqFj8d6q0qhPAnoBkq1rN4tA5a4FxYia1cqbLbh8Q4zhZoIm
NRNChwirJer82myoouh/PkscKD2x05V0laC5wZWeVC04aSSPIbOPCdIZkfzoRV/MGHXUxqJPtfgY
Dk+rsP5YaPeWrpIr6z0VzIMe3DJH213d4WqehplPG3KIrItTWuitKQDXvH+yF9mKgG50Rpzvr1oM
pqcpPMq3zuBWWXyCh+1Hn7sP17qI/51nDElVFF3SmF6+75lBEg3KOb9RTBbXNW/gO/mcMHtqXUdj
fxTYTH6157fpKLpEYhspneFMuUAOZ9NyFUiZ6u9HbfGb1PWBb06LWVrfzLIizLNXlBODneN8/X9/
lv1fn+j4ir/xoudPv/ysMLaBcPDKmtw8yg6gdM13aOfNvGJJ7+olQFP3KfLjE4bQpP5jvvUV12/P
XG/9kqqsP/PNQ28f2jWs47E3a9Pxge1fQ/WBENVl14fo5SuP7q5ZHMWrvsXGuEdQtH7M2m99xzHD
hlAu39W2zUpuGrsHHAZsD9jSNwjGN3uKOG+3l+cn8f9g0+vyvZe/XhfxqFm7Bi1DN55tvPNOj2h0
0oQO+KGbKLTxS5g8uiGHv98lbyf1Pe1l1pepyFxEVAlduq2nPGDvuQepOn/5966jfngLjyHrD1h4
BFsviCstEkzG9KwJ4uS8XbFxvXUnSfbyleiY/WS70TLJxPKrTvquoucBxknv27m2+/KXu3RLVzAT
W+FHCe4i6OkWmdbl0Y0L23fdJEmfXv6z9zL/0U/pvthUl6l9ClZiHFfgGpJBhqxZiHb1HNdrf4Vu
5Uys3Xt07OGBwHt88KEgzjwmF3vA1uttwVhRzENKDbgbs+h21eUOmHdWtFkCyivsWNFyBcOitEFq
rEA+a5FkXVEInscsFuyFYiCQhaYxMEkg1T3XQtuNXcFSAlORNO4ZVssnakHWXe67S2fRLHp4+SpW
UN2fhdJl4pG5KmKEHHCvGmoHejvHpYUhdhl650JJyIVz5TEJvQNBdU9ETwwXWtKQqTYqsbSdxNPt
wg9LCkaPjC8V6zhaGsVUXhcwoIGWd5t46XrwQ+aCWYhQ69CiLmy0svU9Fk7cR7z4ppUixDY9zpo9
cA4P8WbFsJIij8r7kcPIjIGe1GZdHbidPbhZ7ot2k1SgEVMZABRv0OPrMXTiRg+tloJQQQcLEYqg
vYLwqtYXdG5mT7P45S+8+N1UaEH27d7I6q48oGMEtiDGmqqh0CimOW205PYuY+lWuP5DIdgV5Dv1
zS4T13HouKKnGD4FYgBflfcnobe/Tpm6XkHHMN/i2Iph5lEK8YG36P0uiVgQA1UIdwjfE3s1rSeb
PQ/n7sMsFCjVQ+2BwT/IZ+kozFqtTH939Ll0y7RNZgWqEAB5aK+USFOpiPWq/U2DtGjESg7WFqqw
HaHxK7w3+8rKt35YYqFwTlQ17l0EVYUBXT0ZHpCKsGjEye9aF3IWeVUYJOstfqb7HH5IZ75o/tMR
EmN2CMAUypA9Wc5Oo/Knj26KvSLl62t/glBjnBo1SURBe+Lqh9RdCnWDXhsI6JB58jqVZaXv1fiR
snL8Nm3mx3/3twYatD7gG8GzBi3aE3EYvPs+NZ4+mAggs/Yjj+HMTX/9LwAAAP//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133350</xdr:colOff>
      <xdr:row>5</xdr:row>
      <xdr:rowOff>57150</xdr:rowOff>
    </xdr:from>
    <xdr:to>
      <xdr:col>12</xdr:col>
      <xdr:colOff>533400</xdr:colOff>
      <xdr:row>27</xdr:row>
      <xdr:rowOff>95250</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57150</xdr:colOff>
      <xdr:row>5</xdr:row>
      <xdr:rowOff>114300</xdr:rowOff>
    </xdr:from>
    <xdr:to>
      <xdr:col>16</xdr:col>
      <xdr:colOff>304800</xdr:colOff>
      <xdr:row>10</xdr:row>
      <xdr:rowOff>95250</xdr:rowOff>
    </xdr:to>
    <mc:AlternateContent xmlns:mc="http://schemas.openxmlformats.org/markup-compatibility/2006" xmlns:a14="http://schemas.microsoft.com/office/drawing/2010/main">
      <mc:Choice Requires="a14">
        <xdr:graphicFrame macro="">
          <xdr:nvGraphicFramePr>
            <xdr:cNvPr id="3" name="Ano 1">
              <a:extLst>
                <a:ext uri="{FF2B5EF4-FFF2-40B4-BE49-F238E27FC236}">
                  <a16:creationId xmlns:a16="http://schemas.microsoft.com/office/drawing/2014/main" id="{00000000-0008-0000-0000-000003000000}"/>
                </a:ext>
                <a:ext uri="{147F2762-F138-4A5C-976F-8EAC2B608ADB}">
                  <a16:predDERef xmlns:a16="http://schemas.microsoft.com/office/drawing/2014/main" pred="{284EAD7C-E705-4F0E-860A-81978D651D39}"/>
                </a:ext>
              </a:extLst>
            </xdr:cNvPr>
            <xdr:cNvGraphicFramePr/>
          </xdr:nvGraphicFramePr>
          <xdr:xfrm>
            <a:off x="0" y="0"/>
            <a:ext cx="0" cy="0"/>
          </xdr:xfrm>
          <a:graphic>
            <a:graphicData uri="http://schemas.microsoft.com/office/drawing/2010/slicer">
              <sle:slicer xmlns:sle="http://schemas.microsoft.com/office/drawing/2010/slicer" name="Ano 1"/>
            </a:graphicData>
          </a:graphic>
        </xdr:graphicFrame>
      </mc:Choice>
      <mc:Fallback xmlns="">
        <xdr:sp macro="" textlink="">
          <xdr:nvSpPr>
            <xdr:cNvPr id="0" name=""/>
            <xdr:cNvSpPr>
              <a:spLocks noTextEdit="1"/>
            </xdr:cNvSpPr>
          </xdr:nvSpPr>
          <xdr:spPr>
            <a:xfrm>
              <a:off x="7982568" y="1105688"/>
              <a:ext cx="2045896" cy="934527"/>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20</xdr:col>
      <xdr:colOff>177738</xdr:colOff>
      <xdr:row>5</xdr:row>
      <xdr:rowOff>83334</xdr:rowOff>
    </xdr:from>
    <xdr:to>
      <xdr:col>32</xdr:col>
      <xdr:colOff>566964</xdr:colOff>
      <xdr:row>27</xdr:row>
      <xdr:rowOff>137999</xdr:rowOff>
    </xdr:to>
    <xdr:graphicFrame macro="">
      <xdr:nvGraphicFramePr>
        <xdr:cNvPr id="7" name="Gráfico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428625</xdr:colOff>
      <xdr:row>5</xdr:row>
      <xdr:rowOff>104775</xdr:rowOff>
    </xdr:from>
    <xdr:to>
      <xdr:col>20</xdr:col>
      <xdr:colOff>38100</xdr:colOff>
      <xdr:row>10</xdr:row>
      <xdr:rowOff>85725</xdr:rowOff>
    </xdr:to>
    <mc:AlternateContent xmlns:mc="http://schemas.openxmlformats.org/markup-compatibility/2006" xmlns:a14="http://schemas.microsoft.com/office/drawing/2010/main">
      <mc:Choice Requires="a14">
        <xdr:graphicFrame macro="">
          <xdr:nvGraphicFramePr>
            <xdr:cNvPr id="8" name="Ano 4">
              <a:extLst>
                <a:ext uri="{FF2B5EF4-FFF2-40B4-BE49-F238E27FC236}">
                  <a16:creationId xmlns:a16="http://schemas.microsoft.com/office/drawing/2014/main" id="{00000000-0008-0000-0000-000008000000}"/>
                </a:ext>
                <a:ext uri="{147F2762-F138-4A5C-976F-8EAC2B608ADB}">
                  <a16:predDERef xmlns:a16="http://schemas.microsoft.com/office/drawing/2014/main" pred="{B02BA98D-0727-4B0A-92C2-21514938DBCF}"/>
                </a:ext>
              </a:extLst>
            </xdr:cNvPr>
            <xdr:cNvGraphicFramePr/>
          </xdr:nvGraphicFramePr>
          <xdr:xfrm>
            <a:off x="0" y="0"/>
            <a:ext cx="0" cy="0"/>
          </xdr:xfrm>
          <a:graphic>
            <a:graphicData uri="http://schemas.microsoft.com/office/drawing/2010/slicer">
              <sle:slicer xmlns:sle="http://schemas.microsoft.com/office/drawing/2010/slicer" name="Ano 4"/>
            </a:graphicData>
          </a:graphic>
        </xdr:graphicFrame>
      </mc:Choice>
      <mc:Fallback xmlns="">
        <xdr:sp macro="" textlink="">
          <xdr:nvSpPr>
            <xdr:cNvPr id="0" name=""/>
            <xdr:cNvSpPr>
              <a:spLocks noTextEdit="1"/>
            </xdr:cNvSpPr>
          </xdr:nvSpPr>
          <xdr:spPr>
            <a:xfrm>
              <a:off x="10184761" y="1052683"/>
              <a:ext cx="2043069" cy="100641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0</xdr:col>
      <xdr:colOff>0</xdr:colOff>
      <xdr:row>0</xdr:row>
      <xdr:rowOff>0</xdr:rowOff>
    </xdr:from>
    <xdr:to>
      <xdr:col>65</xdr:col>
      <xdr:colOff>443629</xdr:colOff>
      <xdr:row>4</xdr:row>
      <xdr:rowOff>186927</xdr:rowOff>
    </xdr:to>
    <xdr:sp macro="" textlink="">
      <xdr:nvSpPr>
        <xdr:cNvPr id="4" name="Retângulo 8">
          <a:extLst>
            <a:ext uri="{FF2B5EF4-FFF2-40B4-BE49-F238E27FC236}">
              <a16:creationId xmlns:a16="http://schemas.microsoft.com/office/drawing/2014/main" id="{00000000-0008-0000-0000-000004000000}"/>
            </a:ext>
            <a:ext uri="{147F2762-F138-4A5C-976F-8EAC2B608ADB}">
              <a16:predDERef xmlns:a16="http://schemas.microsoft.com/office/drawing/2014/main" pred="{ED2A2820-372C-4C1C-A052-5B650BE30E4F}"/>
            </a:ext>
          </a:extLst>
        </xdr:cNvPr>
        <xdr:cNvSpPr/>
      </xdr:nvSpPr>
      <xdr:spPr>
        <a:xfrm>
          <a:off x="0" y="0"/>
          <a:ext cx="42897913" cy="97069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5400" b="0" cap="none" spc="0">
              <a:ln w="0"/>
              <a:solidFill>
                <a:schemeClr val="accent1"/>
              </a:solidFill>
              <a:effectLst>
                <a:outerShdw blurRad="38100" dist="25400" dir="5400000" algn="ctr" rotWithShape="0">
                  <a:srgbClr val="6E747A">
                    <a:alpha val="43000"/>
                  </a:srgbClr>
                </a:outerShdw>
              </a:effectLst>
            </a:rPr>
            <a:t>Mapeamento</a:t>
          </a:r>
          <a:r>
            <a:rPr lang="pt-BR" sz="5400" b="0" cap="none" spc="0" baseline="0">
              <a:ln w="0"/>
              <a:solidFill>
                <a:schemeClr val="accent1"/>
              </a:solidFill>
              <a:effectLst>
                <a:outerShdw blurRad="38100" dist="25400" dir="5400000" algn="ctr" rotWithShape="0">
                  <a:srgbClr val="6E747A">
                    <a:alpha val="43000"/>
                  </a:srgbClr>
                </a:outerShdw>
              </a:effectLst>
            </a:rPr>
            <a:t> Setorial RMVale - Equipe Trium Logistics</a:t>
          </a:r>
          <a:endParaRPr lang="pt-BR" sz="54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0</xdr:col>
      <xdr:colOff>136072</xdr:colOff>
      <xdr:row>28</xdr:row>
      <xdr:rowOff>22679</xdr:rowOff>
    </xdr:from>
    <xdr:to>
      <xdr:col>26</xdr:col>
      <xdr:colOff>340179</xdr:colOff>
      <xdr:row>56</xdr:row>
      <xdr:rowOff>136071</xdr:rowOff>
    </xdr:to>
    <xdr:graphicFrame macro="">
      <xdr:nvGraphicFramePr>
        <xdr:cNvPr id="24" name="Gráfico 9">
          <a:extLst>
            <a:ext uri="{FF2B5EF4-FFF2-40B4-BE49-F238E27FC236}">
              <a16:creationId xmlns:a16="http://schemas.microsoft.com/office/drawing/2014/main" id="{00000000-0008-0000-0000-000018000000}"/>
            </a:ext>
            <a:ext uri="{147F2762-F138-4A5C-976F-8EAC2B608ADB}">
              <a16:predDERef xmlns:a16="http://schemas.microsoft.com/office/drawing/2014/main" pred="{8B7201B5-E19A-2801-161F-B7B43C4A9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27</xdr:col>
      <xdr:colOff>149448</xdr:colOff>
      <xdr:row>28</xdr:row>
      <xdr:rowOff>176406</xdr:rowOff>
    </xdr:from>
    <xdr:to>
      <xdr:col>31</xdr:col>
      <xdr:colOff>223580</xdr:colOff>
      <xdr:row>34</xdr:row>
      <xdr:rowOff>149875</xdr:rowOff>
    </xdr:to>
    <mc:AlternateContent xmlns:mc="http://schemas.openxmlformats.org/markup-compatibility/2006" xmlns:a14="http://schemas.microsoft.com/office/drawing/2010/main">
      <mc:Choice Requires="a14">
        <xdr:graphicFrame macro="">
          <xdr:nvGraphicFramePr>
            <xdr:cNvPr id="12" name="Ano 5">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Ano 5"/>
            </a:graphicData>
          </a:graphic>
        </xdr:graphicFrame>
      </mc:Choice>
      <mc:Fallback xmlns="">
        <xdr:sp macro="" textlink="">
          <xdr:nvSpPr>
            <xdr:cNvPr id="0" name=""/>
            <xdr:cNvSpPr>
              <a:spLocks noTextEdit="1"/>
            </xdr:cNvSpPr>
          </xdr:nvSpPr>
          <xdr:spPr>
            <a:xfrm>
              <a:off x="16707290" y="5656543"/>
              <a:ext cx="2527146" cy="1147784"/>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16</xdr:col>
      <xdr:colOff>423184</xdr:colOff>
      <xdr:row>11</xdr:row>
      <xdr:rowOff>106807</xdr:rowOff>
    </xdr:from>
    <xdr:to>
      <xdr:col>20</xdr:col>
      <xdr:colOff>39462</xdr:colOff>
      <xdr:row>27</xdr:row>
      <xdr:rowOff>73932</xdr:rowOff>
    </xdr:to>
    <mc:AlternateContent xmlns:mc="http://schemas.openxmlformats.org/markup-compatibility/2006" xmlns:a14="http://schemas.microsoft.com/office/drawing/2010/main">
      <mc:Choice Requires="a14">
        <xdr:graphicFrame macro="">
          <xdr:nvGraphicFramePr>
            <xdr:cNvPr id="13" name="Países 1">
              <a:extLst>
                <a:ext uri="{FF2B5EF4-FFF2-40B4-BE49-F238E27FC236}">
                  <a16:creationId xmlns:a16="http://schemas.microsoft.com/office/drawing/2014/main" id="{00000000-0008-0000-0000-00000D000000}"/>
                </a:ext>
                <a:ext uri="{147F2762-F138-4A5C-976F-8EAC2B608ADB}">
                  <a16:predDERef xmlns:a16="http://schemas.microsoft.com/office/drawing/2014/main" pred="{EDF62EE9-373E-45B5-90DB-91D10803EE32}"/>
                </a:ext>
              </a:extLst>
            </xdr:cNvPr>
            <xdr:cNvGraphicFramePr/>
          </xdr:nvGraphicFramePr>
          <xdr:xfrm>
            <a:off x="0" y="0"/>
            <a:ext cx="0" cy="0"/>
          </xdr:xfrm>
          <a:graphic>
            <a:graphicData uri="http://schemas.microsoft.com/office/drawing/2010/slicer">
              <sle:slicer xmlns:sle="http://schemas.microsoft.com/office/drawing/2010/slicer" name="Países 1"/>
            </a:graphicData>
          </a:graphic>
        </xdr:graphicFrame>
      </mc:Choice>
      <mc:Fallback xmlns="">
        <xdr:sp macro="" textlink="">
          <xdr:nvSpPr>
            <xdr:cNvPr id="0" name=""/>
            <xdr:cNvSpPr>
              <a:spLocks noTextEdit="1"/>
            </xdr:cNvSpPr>
          </xdr:nvSpPr>
          <xdr:spPr>
            <a:xfrm>
              <a:off x="10205359" y="2221357"/>
              <a:ext cx="2054678" cy="301512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27</xdr:col>
      <xdr:colOff>131476</xdr:colOff>
      <xdr:row>36</xdr:row>
      <xdr:rowOff>43737</xdr:rowOff>
    </xdr:from>
    <xdr:to>
      <xdr:col>31</xdr:col>
      <xdr:colOff>203737</xdr:colOff>
      <xdr:row>49</xdr:row>
      <xdr:rowOff>97652</xdr:rowOff>
    </xdr:to>
    <mc:AlternateContent xmlns:mc="http://schemas.openxmlformats.org/markup-compatibility/2006" xmlns:a14="http://schemas.microsoft.com/office/drawing/2010/main">
      <mc:Choice Requires="a14">
        <xdr:graphicFrame macro="">
          <xdr:nvGraphicFramePr>
            <xdr:cNvPr id="14" name="Rótulos de Linha 1">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microsoft.com/office/drawing/2010/slicer">
              <sle:slicer xmlns:sle="http://schemas.microsoft.com/office/drawing/2010/slicer" name="Rótulos de Linha 1"/>
            </a:graphicData>
          </a:graphic>
        </xdr:graphicFrame>
      </mc:Choice>
      <mc:Fallback xmlns="">
        <xdr:sp macro="" textlink="">
          <xdr:nvSpPr>
            <xdr:cNvPr id="0" name=""/>
            <xdr:cNvSpPr>
              <a:spLocks noTextEdit="1"/>
            </xdr:cNvSpPr>
          </xdr:nvSpPr>
          <xdr:spPr>
            <a:xfrm>
              <a:off x="16689318" y="7089627"/>
              <a:ext cx="2525275" cy="259826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13</xdr:col>
      <xdr:colOff>41230</xdr:colOff>
      <xdr:row>11</xdr:row>
      <xdr:rowOff>102148</xdr:rowOff>
    </xdr:from>
    <xdr:to>
      <xdr:col>16</xdr:col>
      <xdr:colOff>284390</xdr:colOff>
      <xdr:row>27</xdr:row>
      <xdr:rowOff>83457</xdr:rowOff>
    </xdr:to>
    <mc:AlternateContent xmlns:mc="http://schemas.openxmlformats.org/markup-compatibility/2006" xmlns:a14="http://schemas.microsoft.com/office/drawing/2010/main">
      <mc:Choice Requires="a14">
        <xdr:graphicFrame macro="">
          <xdr:nvGraphicFramePr>
            <xdr:cNvPr id="15" name="Países 2">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microsoft.com/office/drawing/2010/slicer">
              <sle:slicer xmlns:sle="http://schemas.microsoft.com/office/drawing/2010/slicer" name="Países 2"/>
            </a:graphicData>
          </a:graphic>
        </xdr:graphicFrame>
      </mc:Choice>
      <mc:Fallback xmlns="">
        <xdr:sp macro="" textlink="">
          <xdr:nvSpPr>
            <xdr:cNvPr id="0" name=""/>
            <xdr:cNvSpPr>
              <a:spLocks noTextEdit="1"/>
            </xdr:cNvSpPr>
          </xdr:nvSpPr>
          <xdr:spPr>
            <a:xfrm>
              <a:off x="7966030" y="2197648"/>
              <a:ext cx="2071960" cy="3029309"/>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37</xdr:col>
      <xdr:colOff>95644</xdr:colOff>
      <xdr:row>29</xdr:row>
      <xdr:rowOff>53245</xdr:rowOff>
    </xdr:from>
    <xdr:to>
      <xdr:col>56</xdr:col>
      <xdr:colOff>317500</xdr:colOff>
      <xdr:row>56</xdr:row>
      <xdr:rowOff>110436</xdr:rowOff>
    </xdr:to>
    <xdr:graphicFrame macro="">
      <xdr:nvGraphicFramePr>
        <xdr:cNvPr id="16" name="Gráfico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33</xdr:col>
      <xdr:colOff>117613</xdr:colOff>
      <xdr:row>29</xdr:row>
      <xdr:rowOff>111953</xdr:rowOff>
    </xdr:from>
    <xdr:to>
      <xdr:col>36</xdr:col>
      <xdr:colOff>270013</xdr:colOff>
      <xdr:row>35</xdr:row>
      <xdr:rowOff>73854</xdr:rowOff>
    </xdr:to>
    <mc:AlternateContent xmlns:mc="http://schemas.openxmlformats.org/markup-compatibility/2006" xmlns:a14="http://schemas.microsoft.com/office/drawing/2010/main">
      <mc:Choice Requires="a14">
        <xdr:graphicFrame macro="">
          <xdr:nvGraphicFramePr>
            <xdr:cNvPr id="17" name="Ano 7">
              <a:extLst>
                <a:ext uri="{FF2B5EF4-FFF2-40B4-BE49-F238E27FC236}">
                  <a16:creationId xmlns:a16="http://schemas.microsoft.com/office/drawing/2014/main" id="{00000000-0008-0000-0000-000011000000}"/>
                </a:ext>
                <a:ext uri="{147F2762-F138-4A5C-976F-8EAC2B608ADB}">
                  <a16:predDERef xmlns:a16="http://schemas.microsoft.com/office/drawing/2014/main" pred="{5BCA6B0C-C95A-4832-85E3-FD02ED7F941D}"/>
                </a:ext>
              </a:extLst>
            </xdr:cNvPr>
            <xdr:cNvGraphicFramePr/>
          </xdr:nvGraphicFramePr>
          <xdr:xfrm>
            <a:off x="0" y="0"/>
            <a:ext cx="0" cy="0"/>
          </xdr:xfrm>
          <a:graphic>
            <a:graphicData uri="http://schemas.microsoft.com/office/drawing/2010/slicer">
              <sle:slicer xmlns:sle="http://schemas.microsoft.com/office/drawing/2010/slicer" name="Ano 7"/>
            </a:graphicData>
          </a:graphic>
        </xdr:graphicFrame>
      </mc:Choice>
      <mc:Fallback xmlns="">
        <xdr:sp macro="" textlink="">
          <xdr:nvSpPr>
            <xdr:cNvPr id="0" name=""/>
            <xdr:cNvSpPr>
              <a:spLocks noTextEdit="1"/>
            </xdr:cNvSpPr>
          </xdr:nvSpPr>
          <xdr:spPr>
            <a:xfrm>
              <a:off x="20354976" y="5787809"/>
              <a:ext cx="1992160" cy="1136216"/>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33</xdr:col>
      <xdr:colOff>76200</xdr:colOff>
      <xdr:row>36</xdr:row>
      <xdr:rowOff>100497</xdr:rowOff>
    </xdr:from>
    <xdr:to>
      <xdr:col>36</xdr:col>
      <xdr:colOff>238125</xdr:colOff>
      <xdr:row>49</xdr:row>
      <xdr:rowOff>129072</xdr:rowOff>
    </xdr:to>
    <mc:AlternateContent xmlns:mc="http://schemas.openxmlformats.org/markup-compatibility/2006" xmlns:a14="http://schemas.microsoft.com/office/drawing/2010/main">
      <mc:Choice Requires="a14">
        <xdr:graphicFrame macro="">
          <xdr:nvGraphicFramePr>
            <xdr:cNvPr id="18" name="Codigo">
              <a:extLst>
                <a:ext uri="{FF2B5EF4-FFF2-40B4-BE49-F238E27FC236}">
                  <a16:creationId xmlns:a16="http://schemas.microsoft.com/office/drawing/2014/main" id="{00000000-0008-0000-0000-000012000000}"/>
                </a:ext>
                <a:ext uri="{147F2762-F138-4A5C-976F-8EAC2B608ADB}">
                  <a16:predDERef xmlns:a16="http://schemas.microsoft.com/office/drawing/2014/main" pred="{924C795D-BB38-B656-B954-8ED18660CF3E}"/>
                </a:ext>
              </a:extLst>
            </xdr:cNvPr>
            <xdr:cNvGraphicFramePr/>
          </xdr:nvGraphicFramePr>
          <xdr:xfrm>
            <a:off x="0" y="0"/>
            <a:ext cx="0" cy="0"/>
          </xdr:xfrm>
          <a:graphic>
            <a:graphicData uri="http://schemas.microsoft.com/office/drawing/2010/slicer">
              <sle:slicer xmlns:sle="http://schemas.microsoft.com/office/drawing/2010/slicer" name="Codigo"/>
            </a:graphicData>
          </a:graphic>
        </xdr:graphicFrame>
      </mc:Choice>
      <mc:Fallback xmlns="">
        <xdr:sp macro="" textlink="">
          <xdr:nvSpPr>
            <xdr:cNvPr id="0" name=""/>
            <xdr:cNvSpPr>
              <a:spLocks noTextEdit="1"/>
            </xdr:cNvSpPr>
          </xdr:nvSpPr>
          <xdr:spPr>
            <a:xfrm>
              <a:off x="20313563" y="7146387"/>
              <a:ext cx="2001685" cy="257292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33</xdr:col>
      <xdr:colOff>72024</xdr:colOff>
      <xdr:row>5</xdr:row>
      <xdr:rowOff>63972</xdr:rowOff>
    </xdr:from>
    <xdr:to>
      <xdr:col>45</xdr:col>
      <xdr:colOff>209084</xdr:colOff>
      <xdr:row>29</xdr:row>
      <xdr:rowOff>13047</xdr:rowOff>
    </xdr:to>
    <mc:AlternateContent xmlns:mc="http://schemas.openxmlformats.org/markup-compatibility/2006">
      <mc:Choice xmlns:cx4="http://schemas.microsoft.com/office/drawing/2016/5/10/chartex" xmlns="" Requires="cx4">
        <xdr:graphicFrame macro="">
          <xdr:nvGraphicFramePr>
            <xdr:cNvPr id="6" name="Gráfico 5">
              <a:extLst>
                <a:ext uri="{FF2B5EF4-FFF2-40B4-BE49-F238E27FC236}">
                  <a16:creationId xmlns:a16="http://schemas.microsoft.com/office/drawing/2014/main" id="{826BEE40-E9CB-407D-B8D1-ADA1916514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5" name="">
              <a:extLst>
                <a:ext uri="{FF2B5EF4-FFF2-40B4-BE49-F238E27FC236}">
                  <a16:creationId xmlns:a16="http://schemas.microsoft.com/office/drawing/2014/main" id="{00000000-0008-0000-0000-000005000000}"/>
                </a:ext>
              </a:extLst>
            </xdr:cNvPr>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43</xdr:col>
      <xdr:colOff>81561</xdr:colOff>
      <xdr:row>18</xdr:row>
      <xdr:rowOff>127952</xdr:rowOff>
    </xdr:from>
    <xdr:to>
      <xdr:col>45</xdr:col>
      <xdr:colOff>8754</xdr:colOff>
      <xdr:row>25</xdr:row>
      <xdr:rowOff>40066</xdr:rowOff>
    </xdr:to>
    <xdr:sp macro="" textlink="">
      <xdr:nvSpPr>
        <xdr:cNvPr id="9" name="CaixaDeTexto 8">
          <a:extLst>
            <a:ext uri="{FF2B5EF4-FFF2-40B4-BE49-F238E27FC236}">
              <a16:creationId xmlns:a16="http://schemas.microsoft.com/office/drawing/2014/main" id="{00000000-0008-0000-0000-000009000000}"/>
            </a:ext>
          </a:extLst>
        </xdr:cNvPr>
        <xdr:cNvSpPr txBox="1"/>
      </xdr:nvSpPr>
      <xdr:spPr>
        <a:xfrm>
          <a:off x="26054610" y="3473318"/>
          <a:ext cx="1135242" cy="12130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 Importações  e Exportações em</a:t>
          </a:r>
          <a:r>
            <a:rPr lang="pt-BR" sz="1100" baseline="0"/>
            <a:t> </a:t>
          </a:r>
          <a:r>
            <a:rPr lang="pt-BR" sz="1100"/>
            <a:t>valor FOB</a:t>
          </a:r>
        </a:p>
        <a:p>
          <a:r>
            <a:rPr lang="pt-BR" sz="1100"/>
            <a:t> US$ Milhões</a:t>
          </a:r>
        </a:p>
      </xdr:txBody>
    </xdr:sp>
    <xdr:clientData/>
  </xdr:twoCellAnchor>
  <xdr:twoCellAnchor>
    <xdr:from>
      <xdr:col>45</xdr:col>
      <xdr:colOff>278780</xdr:colOff>
      <xdr:row>5</xdr:row>
      <xdr:rowOff>46462</xdr:rowOff>
    </xdr:from>
    <xdr:to>
      <xdr:col>63</xdr:col>
      <xdr:colOff>182671</xdr:colOff>
      <xdr:row>29</xdr:row>
      <xdr:rowOff>0</xdr:rowOff>
    </xdr:to>
    <mc:AlternateContent xmlns:mc="http://schemas.openxmlformats.org/markup-compatibility/2006">
      <mc:Choice xmlns:cx4="http://schemas.microsoft.com/office/drawing/2016/5/10/chartex" xmlns="" Requires="cx4">
        <xdr:graphicFrame macro="">
          <xdr:nvGraphicFramePr>
            <xdr:cNvPr id="21" name="Gráfico 20">
              <a:extLst>
                <a:ext uri="{FF2B5EF4-FFF2-40B4-BE49-F238E27FC236}">
                  <a16:creationId xmlns:a16="http://schemas.microsoft.com/office/drawing/2014/main" id="{4D9076DA-D900-447B-B240-76A74AA48A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6" name="">
              <a:extLst>
                <a:ext uri="{FF2B5EF4-FFF2-40B4-BE49-F238E27FC236}">
                  <a16:creationId xmlns:a16="http://schemas.microsoft.com/office/drawing/2014/main" id="{00000000-0008-0000-0000-000006000000}"/>
                </a:ext>
              </a:extLst>
            </xdr:cNvPr>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60</xdr:col>
      <xdr:colOff>39145</xdr:colOff>
      <xdr:row>9</xdr:row>
      <xdr:rowOff>117430</xdr:rowOff>
    </xdr:from>
    <xdr:to>
      <xdr:col>61</xdr:col>
      <xdr:colOff>443630</xdr:colOff>
      <xdr:row>13</xdr:row>
      <xdr:rowOff>117432</xdr:rowOff>
    </xdr:to>
    <xdr:sp macro="" textlink="">
      <xdr:nvSpPr>
        <xdr:cNvPr id="22" name="Retângulo 21">
          <a:extLst>
            <a:ext uri="{FF2B5EF4-FFF2-40B4-BE49-F238E27FC236}">
              <a16:creationId xmlns:a16="http://schemas.microsoft.com/office/drawing/2014/main" id="{00000000-0008-0000-0000-000016000000}"/>
            </a:ext>
          </a:extLst>
        </xdr:cNvPr>
        <xdr:cNvSpPr/>
      </xdr:nvSpPr>
      <xdr:spPr>
        <a:xfrm>
          <a:off x="36834350" y="1878903"/>
          <a:ext cx="1017739" cy="782878"/>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pt-BR" sz="1100">
              <a:solidFill>
                <a:schemeClr val="dk1"/>
              </a:solidFill>
              <a:effectLst/>
              <a:latin typeface="+mn-lt"/>
              <a:ea typeface="+mn-ea"/>
              <a:cs typeface="+mn-cs"/>
            </a:rPr>
            <a:t> Importações  e Exportações em</a:t>
          </a:r>
          <a:r>
            <a:rPr lang="pt-BR" sz="1100" baseline="0">
              <a:solidFill>
                <a:schemeClr val="dk1"/>
              </a:solidFill>
              <a:effectLst/>
              <a:latin typeface="+mn-lt"/>
              <a:ea typeface="+mn-ea"/>
              <a:cs typeface="+mn-cs"/>
            </a:rPr>
            <a:t> </a:t>
          </a:r>
          <a:r>
            <a:rPr lang="pt-BR" sz="1100">
              <a:solidFill>
                <a:schemeClr val="dk1"/>
              </a:solidFill>
              <a:effectLst/>
              <a:latin typeface="+mn-lt"/>
              <a:ea typeface="+mn-ea"/>
              <a:cs typeface="+mn-cs"/>
            </a:rPr>
            <a:t>valor FOB</a:t>
          </a:r>
          <a:endParaRPr lang="pt-BR">
            <a:effectLst/>
          </a:endParaRPr>
        </a:p>
        <a:p>
          <a:r>
            <a:rPr lang="pt-BR" sz="1100">
              <a:solidFill>
                <a:schemeClr val="dk1"/>
              </a:solidFill>
              <a:effectLst/>
              <a:latin typeface="+mn-lt"/>
              <a:ea typeface="+mn-ea"/>
              <a:cs typeface="+mn-cs"/>
            </a:rPr>
            <a:t> US$ Milhões</a:t>
          </a:r>
          <a:endParaRPr lang="pt-BR">
            <a:effectLst/>
          </a:endParaRPr>
        </a:p>
        <a:p>
          <a:pPr algn="l"/>
          <a:endParaRPr lang="pt-BR" sz="1100"/>
        </a:p>
      </xdr:txBody>
    </xdr:sp>
    <xdr:clientData/>
  </xdr:twoCellAnchor>
  <xdr:twoCellAnchor>
    <xdr:from>
      <xdr:col>56</xdr:col>
      <xdr:colOff>391438</xdr:colOff>
      <xdr:row>29</xdr:row>
      <xdr:rowOff>130479</xdr:rowOff>
    </xdr:from>
    <xdr:to>
      <xdr:col>63</xdr:col>
      <xdr:colOff>78287</xdr:colOff>
      <xdr:row>56</xdr:row>
      <xdr:rowOff>117431</xdr:rowOff>
    </xdr:to>
    <xdr:sp macro="" textlink="">
      <xdr:nvSpPr>
        <xdr:cNvPr id="23" name="Retângulo 22">
          <a:extLst>
            <a:ext uri="{FF2B5EF4-FFF2-40B4-BE49-F238E27FC236}">
              <a16:creationId xmlns:a16="http://schemas.microsoft.com/office/drawing/2014/main" id="{00000000-0008-0000-0000-000017000000}"/>
            </a:ext>
          </a:extLst>
        </xdr:cNvPr>
        <xdr:cNvSpPr/>
      </xdr:nvSpPr>
      <xdr:spPr>
        <a:xfrm>
          <a:off x="34733630" y="5806335"/>
          <a:ext cx="3979623" cy="527137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pt-BR" sz="1100"/>
        </a:p>
      </xdr:txBody>
    </xdr:sp>
    <xdr:clientData/>
  </xdr:twoCellAnchor>
  <xdr:twoCellAnchor editAs="oneCell">
    <xdr:from>
      <xdr:col>57</xdr:col>
      <xdr:colOff>78288</xdr:colOff>
      <xdr:row>30</xdr:row>
      <xdr:rowOff>78289</xdr:rowOff>
    </xdr:from>
    <xdr:to>
      <xdr:col>62</xdr:col>
      <xdr:colOff>339247</xdr:colOff>
      <xdr:row>47</xdr:row>
      <xdr:rowOff>78289</xdr:rowOff>
    </xdr:to>
    <xdr:pic>
      <xdr:nvPicPr>
        <xdr:cNvPr id="25" name="Imagem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7"/>
        <a:stretch>
          <a:fillRect/>
        </a:stretch>
      </xdr:blipFill>
      <xdr:spPr>
        <a:xfrm>
          <a:off x="35033733" y="5949864"/>
          <a:ext cx="3327226" cy="3327226"/>
        </a:xfrm>
        <a:prstGeom prst="rect">
          <a:avLst/>
        </a:prstGeom>
        <a:effectLst>
          <a:outerShdw blurRad="50800" dist="38100" dir="5400000" algn="t" rotWithShape="0">
            <a:prstClr val="black">
              <a:alpha val="40000"/>
            </a:prstClr>
          </a:outerShdw>
        </a:effectLst>
      </xdr:spPr>
    </xdr:pic>
    <xdr:clientData/>
  </xdr:twoCellAnchor>
  <xdr:twoCellAnchor>
    <xdr:from>
      <xdr:col>56</xdr:col>
      <xdr:colOff>587157</xdr:colOff>
      <xdr:row>47</xdr:row>
      <xdr:rowOff>156576</xdr:rowOff>
    </xdr:from>
    <xdr:to>
      <xdr:col>62</xdr:col>
      <xdr:colOff>548014</xdr:colOff>
      <xdr:row>55</xdr:row>
      <xdr:rowOff>117431</xdr:rowOff>
    </xdr:to>
    <xdr:sp macro="" textlink="">
      <xdr:nvSpPr>
        <xdr:cNvPr id="26" name="CaixaDeTexto 25">
          <a:extLst>
            <a:ext uri="{FF2B5EF4-FFF2-40B4-BE49-F238E27FC236}">
              <a16:creationId xmlns:a16="http://schemas.microsoft.com/office/drawing/2014/main" id="{00000000-0008-0000-0000-00001A000000}"/>
            </a:ext>
          </a:extLst>
        </xdr:cNvPr>
        <xdr:cNvSpPr txBox="1"/>
      </xdr:nvSpPr>
      <xdr:spPr>
        <a:xfrm>
          <a:off x="34929349" y="9355377"/>
          <a:ext cx="3640377" cy="15266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2000" b="1" cap="none" spc="50">
              <a:ln w="9525" cmpd="sng">
                <a:solidFill>
                  <a:schemeClr val="accent1"/>
                </a:solidFill>
                <a:prstDash val="solid"/>
              </a:ln>
              <a:solidFill>
                <a:srgbClr val="70AD47">
                  <a:tint val="1000"/>
                </a:srgbClr>
              </a:solidFill>
              <a:effectLst>
                <a:glow rad="38100">
                  <a:schemeClr val="accent1">
                    <a:alpha val="40000"/>
                  </a:schemeClr>
                </a:glow>
              </a:effectLst>
            </a:rPr>
            <a:t>Equipe Trium</a:t>
          </a:r>
          <a:r>
            <a:rPr lang="pt-BR" sz="2000" b="1" cap="none" spc="50" baseline="0">
              <a:ln w="9525" cmpd="sng">
                <a:solidFill>
                  <a:schemeClr val="accent1"/>
                </a:solidFill>
                <a:prstDash val="solid"/>
              </a:ln>
              <a:solidFill>
                <a:srgbClr val="70AD47">
                  <a:tint val="1000"/>
                </a:srgbClr>
              </a:solidFill>
              <a:effectLst>
                <a:glow rad="38100">
                  <a:schemeClr val="accent1">
                    <a:alpha val="40000"/>
                  </a:schemeClr>
                </a:glow>
              </a:effectLst>
            </a:rPr>
            <a:t> Logistics</a:t>
          </a:r>
        </a:p>
        <a:p>
          <a:pPr algn="ctr"/>
          <a:r>
            <a:rPr lang="pt-BR" sz="2000" b="1" cap="none" spc="50" baseline="0">
              <a:ln w="9525" cmpd="sng">
                <a:solidFill>
                  <a:schemeClr val="accent1"/>
                </a:solidFill>
                <a:prstDash val="solid"/>
              </a:ln>
              <a:solidFill>
                <a:srgbClr val="70AD47">
                  <a:tint val="1000"/>
                </a:srgbClr>
              </a:solidFill>
              <a:effectLst>
                <a:glow rad="38100">
                  <a:schemeClr val="accent1">
                    <a:alpha val="40000"/>
                  </a:schemeClr>
                </a:glow>
              </a:effectLst>
            </a:rPr>
            <a:t>Conhecimento e Poder</a:t>
          </a:r>
          <a:endParaRPr lang="pt-BR" sz="20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1</xdr:row>
      <xdr:rowOff>19050</xdr:rowOff>
    </xdr:from>
    <xdr:to>
      <xdr:col>10</xdr:col>
      <xdr:colOff>190500</xdr:colOff>
      <xdr:row>15</xdr:row>
      <xdr:rowOff>95250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595312</xdr:colOff>
      <xdr:row>24</xdr:row>
      <xdr:rowOff>61912</xdr:rowOff>
    </xdr:from>
    <xdr:to>
      <xdr:col>11</xdr:col>
      <xdr:colOff>414337</xdr:colOff>
      <xdr:row>38</xdr:row>
      <xdr:rowOff>138112</xdr:rowOff>
    </xdr:to>
    <mc:AlternateContent xmlns:mc="http://schemas.openxmlformats.org/markup-compatibility/2006">
      <mc:Choice xmlns:cx4="http://schemas.microsoft.com/office/drawing/2016/5/10/chartex" xmlns="" Requires="cx4">
        <xdr:graphicFrame macro="">
          <xdr:nvGraphicFramePr>
            <xdr:cNvPr id="7" name="Gráfico 6">
              <a:extLst>
                <a:ext uri="{FF2B5EF4-FFF2-40B4-BE49-F238E27FC236}">
                  <a16:creationId xmlns:a16="http://schemas.microsoft.com/office/drawing/2014/main" id="{B5977CD6-4E28-EC43-6F67-4BAD77D1B0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
              <a:extLst>
                <a:ext uri="{FF2B5EF4-FFF2-40B4-BE49-F238E27FC236}">
                  <a16:creationId xmlns:a16="http://schemas.microsoft.com/office/drawing/2014/main" id="{00000000-0008-0000-0200-000002000000}"/>
                </a:ext>
              </a:extLst>
            </xdr:cNvPr>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561975</xdr:colOff>
      <xdr:row>0</xdr:row>
      <xdr:rowOff>114300</xdr:rowOff>
    </xdr:from>
    <xdr:to>
      <xdr:col>10</xdr:col>
      <xdr:colOff>28575</xdr:colOff>
      <xdr:row>15</xdr:row>
      <xdr:rowOff>0</xdr:rowOff>
    </xdr:to>
    <xdr:graphicFrame macro="">
      <xdr:nvGraphicFramePr>
        <xdr:cNvPr id="2" name="Gráfico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1</xdr:row>
      <xdr:rowOff>28576</xdr:rowOff>
    </xdr:from>
    <xdr:to>
      <xdr:col>13</xdr:col>
      <xdr:colOff>0</xdr:colOff>
      <xdr:row>6</xdr:row>
      <xdr:rowOff>76200</xdr:rowOff>
    </xdr:to>
    <mc:AlternateContent xmlns:mc="http://schemas.openxmlformats.org/markup-compatibility/2006" xmlns:a14="http://schemas.microsoft.com/office/drawing/2010/main">
      <mc:Choice Requires="a14">
        <xdr:graphicFrame macro="">
          <xdr:nvGraphicFramePr>
            <xdr:cNvPr id="3" name="Ano 3">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Ano 3"/>
            </a:graphicData>
          </a:graphic>
        </xdr:graphicFrame>
      </mc:Choice>
      <mc:Fallback xmlns="">
        <xdr:sp macro="" textlink="">
          <xdr:nvSpPr>
            <xdr:cNvPr id="0" name=""/>
            <xdr:cNvSpPr>
              <a:spLocks noTextEdit="1"/>
            </xdr:cNvSpPr>
          </xdr:nvSpPr>
          <xdr:spPr>
            <a:xfrm>
              <a:off x="7867650" y="219076"/>
              <a:ext cx="1828800" cy="1000124"/>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9</xdr:col>
      <xdr:colOff>571500</xdr:colOff>
      <xdr:row>6</xdr:row>
      <xdr:rowOff>171450</xdr:rowOff>
    </xdr:from>
    <xdr:to>
      <xdr:col>12</xdr:col>
      <xdr:colOff>571500</xdr:colOff>
      <xdr:row>20</xdr:row>
      <xdr:rowOff>28575</xdr:rowOff>
    </xdr:to>
    <mc:AlternateContent xmlns:mc="http://schemas.openxmlformats.org/markup-compatibility/2006" xmlns:a14="http://schemas.microsoft.com/office/drawing/2010/main">
      <mc:Choice Requires="a14">
        <xdr:graphicFrame macro="">
          <xdr:nvGraphicFramePr>
            <xdr:cNvPr id="4" name="Países">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Países"/>
            </a:graphicData>
          </a:graphic>
        </xdr:graphicFrame>
      </mc:Choice>
      <mc:Fallback xmlns="">
        <xdr:sp macro="" textlink="">
          <xdr:nvSpPr>
            <xdr:cNvPr id="0" name=""/>
            <xdr:cNvSpPr>
              <a:spLocks noTextEdit="1"/>
            </xdr:cNvSpPr>
          </xdr:nvSpPr>
          <xdr:spPr>
            <a:xfrm>
              <a:off x="7829550" y="1314450"/>
              <a:ext cx="1828800" cy="252412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1352550</xdr:colOff>
      <xdr:row>2</xdr:row>
      <xdr:rowOff>0</xdr:rowOff>
    </xdr:from>
    <xdr:to>
      <xdr:col>6</xdr:col>
      <xdr:colOff>466725</xdr:colOff>
      <xdr:row>16</xdr:row>
      <xdr:rowOff>76200</xdr:rowOff>
    </xdr:to>
    <xdr:graphicFrame macro="">
      <xdr:nvGraphicFramePr>
        <xdr:cNvPr id="2" name="Gráfico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400050</xdr:colOff>
      <xdr:row>0</xdr:row>
      <xdr:rowOff>0</xdr:rowOff>
    </xdr:from>
    <xdr:to>
      <xdr:col>9</xdr:col>
      <xdr:colOff>400050</xdr:colOff>
      <xdr:row>13</xdr:row>
      <xdr:rowOff>47625</xdr:rowOff>
    </xdr:to>
    <mc:AlternateContent xmlns:mc="http://schemas.openxmlformats.org/markup-compatibility/2006" xmlns:a14="http://schemas.microsoft.com/office/drawing/2010/main">
      <mc:Choice Requires="a14">
        <xdr:graphicFrame macro="">
          <xdr:nvGraphicFramePr>
            <xdr:cNvPr id="3" name="Ano">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Ano"/>
            </a:graphicData>
          </a:graphic>
        </xdr:graphicFrame>
      </mc:Choice>
      <mc:Fallback xmlns="">
        <xdr:sp macro="" textlink="">
          <xdr:nvSpPr>
            <xdr:cNvPr id="0" name=""/>
            <xdr:cNvSpPr>
              <a:spLocks noTextEdit="1"/>
            </xdr:cNvSpPr>
          </xdr:nvSpPr>
          <xdr:spPr>
            <a:xfrm>
              <a:off x="6076950" y="0"/>
              <a:ext cx="1828800" cy="252412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1181099</xdr:colOff>
      <xdr:row>3</xdr:row>
      <xdr:rowOff>142875</xdr:rowOff>
    </xdr:from>
    <xdr:to>
      <xdr:col>14</xdr:col>
      <xdr:colOff>152400</xdr:colOff>
      <xdr:row>22</xdr:row>
      <xdr:rowOff>95250</xdr:rowOff>
    </xdr:to>
    <xdr:graphicFrame macro="">
      <xdr:nvGraphicFramePr>
        <xdr:cNvPr id="7" name="Gráfico 1">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5667375</xdr:colOff>
      <xdr:row>9</xdr:row>
      <xdr:rowOff>123824</xdr:rowOff>
    </xdr:from>
    <xdr:to>
      <xdr:col>0</xdr:col>
      <xdr:colOff>7000875</xdr:colOff>
      <xdr:row>14</xdr:row>
      <xdr:rowOff>28575</xdr:rowOff>
    </xdr:to>
    <mc:AlternateContent xmlns:mc="http://schemas.openxmlformats.org/markup-compatibility/2006" xmlns:a14="http://schemas.microsoft.com/office/drawing/2010/main">
      <mc:Choice Requires="a14">
        <xdr:graphicFrame macro="">
          <xdr:nvGraphicFramePr>
            <xdr:cNvPr id="6" name="Ano 2">
              <a:extLst>
                <a:ext uri="{FF2B5EF4-FFF2-40B4-BE49-F238E27FC236}">
                  <a16:creationId xmlns:a16="http://schemas.microsoft.com/office/drawing/2014/main" id="{00000000-0008-0000-0700-000006000000}"/>
                </a:ext>
                <a:ext uri="{147F2762-F138-4A5C-976F-8EAC2B608ADB}">
                  <a16:predDERef xmlns:a16="http://schemas.microsoft.com/office/drawing/2014/main" pred="{B8A1250B-2526-061B-DCA2-8E80EDC5136B}"/>
                </a:ext>
              </a:extLst>
            </xdr:cNvPr>
            <xdr:cNvGraphicFramePr/>
          </xdr:nvGraphicFramePr>
          <xdr:xfrm>
            <a:off x="0" y="0"/>
            <a:ext cx="0" cy="0"/>
          </xdr:xfrm>
          <a:graphic>
            <a:graphicData uri="http://schemas.microsoft.com/office/drawing/2010/slicer">
              <sle:slicer xmlns:sle="http://schemas.microsoft.com/office/drawing/2010/slicer" name="Ano 2"/>
            </a:graphicData>
          </a:graphic>
        </xdr:graphicFrame>
      </mc:Choice>
      <mc:Fallback xmlns="">
        <xdr:sp macro="" textlink="">
          <xdr:nvSpPr>
            <xdr:cNvPr id="0" name=""/>
            <xdr:cNvSpPr>
              <a:spLocks noTextEdit="1"/>
            </xdr:cNvSpPr>
          </xdr:nvSpPr>
          <xdr:spPr>
            <a:xfrm>
              <a:off x="5010150" y="247649"/>
              <a:ext cx="1333500" cy="857251"/>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0</xdr:col>
      <xdr:colOff>2447925</xdr:colOff>
      <xdr:row>11</xdr:row>
      <xdr:rowOff>161925</xdr:rowOff>
    </xdr:from>
    <xdr:to>
      <xdr:col>0</xdr:col>
      <xdr:colOff>4276725</xdr:colOff>
      <xdr:row>25</xdr:row>
      <xdr:rowOff>19050</xdr:rowOff>
    </xdr:to>
    <mc:AlternateContent xmlns:mc="http://schemas.openxmlformats.org/markup-compatibility/2006" xmlns:a14="http://schemas.microsoft.com/office/drawing/2010/main">
      <mc:Choice Requires="a14">
        <xdr:graphicFrame macro="">
          <xdr:nvGraphicFramePr>
            <xdr:cNvPr id="5" name="Rótulos de Linha">
              <a:extLst>
                <a:ext uri="{FF2B5EF4-FFF2-40B4-BE49-F238E27FC236}">
                  <a16:creationId xmlns:a16="http://schemas.microsoft.com/office/drawing/2014/main" id="{00000000-0008-0000-0700-000005000000}"/>
                </a:ext>
                <a:ext uri="{147F2762-F138-4A5C-976F-8EAC2B608ADB}">
                  <a16:predDERef xmlns:a16="http://schemas.microsoft.com/office/drawing/2014/main" pred="{958F1160-B219-BDED-7166-C9366FD466BF}"/>
                </a:ext>
              </a:extLst>
            </xdr:cNvPr>
            <xdr:cNvGraphicFramePr/>
          </xdr:nvGraphicFramePr>
          <xdr:xfrm>
            <a:off x="0" y="0"/>
            <a:ext cx="0" cy="0"/>
          </xdr:xfrm>
          <a:graphic>
            <a:graphicData uri="http://schemas.microsoft.com/office/drawing/2010/slicer">
              <sle:slicer xmlns:sle="http://schemas.microsoft.com/office/drawing/2010/slicer" name="Rótulos de Linha"/>
            </a:graphicData>
          </a:graphic>
        </xdr:graphicFrame>
      </mc:Choice>
      <mc:Fallback xmlns="">
        <xdr:sp macro="" textlink="">
          <xdr:nvSpPr>
            <xdr:cNvPr id="0" name=""/>
            <xdr:cNvSpPr>
              <a:spLocks noTextEdit="1"/>
            </xdr:cNvSpPr>
          </xdr:nvSpPr>
          <xdr:spPr>
            <a:xfrm>
              <a:off x="4124325" y="752475"/>
              <a:ext cx="1828800" cy="252412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1828800</xdr:colOff>
      <xdr:row>8</xdr:row>
      <xdr:rowOff>180975</xdr:rowOff>
    </xdr:from>
    <xdr:to>
      <xdr:col>7</xdr:col>
      <xdr:colOff>38100</xdr:colOff>
      <xdr:row>23</xdr:row>
      <xdr:rowOff>66675</xdr:rowOff>
    </xdr:to>
    <xdr:graphicFrame macro="">
      <xdr:nvGraphicFramePr>
        <xdr:cNvPr id="2" name="Gráfico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447675</xdr:colOff>
      <xdr:row>5</xdr:row>
      <xdr:rowOff>38100</xdr:rowOff>
    </xdr:from>
    <xdr:to>
      <xdr:col>8</xdr:col>
      <xdr:colOff>447675</xdr:colOff>
      <xdr:row>12</xdr:row>
      <xdr:rowOff>28575</xdr:rowOff>
    </xdr:to>
    <mc:AlternateContent xmlns:mc="http://schemas.openxmlformats.org/markup-compatibility/2006" xmlns:a14="http://schemas.microsoft.com/office/drawing/2010/main">
      <mc:Choice Requires="a14">
        <xdr:graphicFrame macro="">
          <xdr:nvGraphicFramePr>
            <xdr:cNvPr id="3" name="Ano 6">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microsoft.com/office/drawing/2010/slicer">
              <sle:slicer xmlns:sle="http://schemas.microsoft.com/office/drawing/2010/slicer" name="Ano 6"/>
            </a:graphicData>
          </a:graphic>
        </xdr:graphicFrame>
      </mc:Choice>
      <mc:Fallback xmlns="">
        <xdr:sp macro="" textlink="">
          <xdr:nvSpPr>
            <xdr:cNvPr id="0" name=""/>
            <xdr:cNvSpPr>
              <a:spLocks noTextEdit="1"/>
            </xdr:cNvSpPr>
          </xdr:nvSpPr>
          <xdr:spPr>
            <a:xfrm>
              <a:off x="9544050" y="990600"/>
              <a:ext cx="1828800" cy="132397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xlFile://Root/personal/rafael_slivka_fatec_sp_gov_br/Documents/Arquivos%20de%20Chat%20do%20Microsoft%20Teams/IMP_2021_2022_20230328.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EXP_2021_2022_.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EXP_2021_2022_.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014.498751967592" createdVersion="8" refreshedVersion="8" minRefreshableVersion="3" recordCount="3358" xr:uid="{00000000-000A-0000-FFFF-FFFF00000000}">
  <cacheSource type="worksheet">
    <worksheetSource name="Tabela1" r:id="rId2"/>
  </cacheSource>
  <cacheFields count="9">
    <cacheField name="Município" numFmtId="49">
      <sharedItems count="29">
        <s v="São Sebastião - SP"/>
        <s v="Guaratinguetá - SP"/>
        <s v="Taubaté - SP"/>
        <s v="São José dos Campos - SP"/>
        <s v="Pindamonhangaba - SP"/>
        <s v="Jacareí - SP"/>
        <s v="Caçapava - SP"/>
        <s v="Jambeiro - SP"/>
        <s v="Cruzeiro - SP"/>
        <s v="Lorena - SP"/>
        <s v="Tremembé - SP"/>
        <s v="Campos do Jordão - SP"/>
        <s v="Aparecida - SP"/>
        <s v="Potim - SP"/>
        <s v="Santa Branca - SP"/>
        <s v="Queluz - SP"/>
        <s v="Roseira - SP"/>
        <s v="Cachoeira Paulista - SP"/>
        <s v="Ilhabela - SP"/>
        <s v="Paraibuna - SP"/>
        <s v="Monteiro Lobato - SP"/>
        <s v="Ubatuba - SP"/>
        <s v="Redenção da Serra - SP"/>
        <s v="Lavrinhas - SP"/>
        <s v="Santo Antônio do Pinhal - SP"/>
        <s v="Canas - SP"/>
        <s v="Igaratá - SP"/>
        <s v="Bananal - SP"/>
        <s v="Caraguatatuba - SP"/>
      </sharedItems>
    </cacheField>
    <cacheField name="Codigo SH4" numFmtId="49">
      <sharedItems containsMixedTypes="1" containsNumber="1" containsInteger="1" minValue="1003" maxValue="9701" count="819">
        <n v="2710"/>
        <n v="2709"/>
        <n v="2933"/>
        <n v="8807"/>
        <n v="2931"/>
        <n v="8708"/>
        <n v="3002"/>
        <n v="8411"/>
        <s v="8807"/>
        <n v="7602"/>
        <n v="3808"/>
        <n v="3004"/>
        <n v="2934"/>
        <n v="8517"/>
        <n v="7208"/>
        <n v="9032"/>
        <n v="8803"/>
        <n v="8542"/>
        <n v="8409"/>
        <n v="7304"/>
        <n v="2905"/>
        <n v="2929"/>
        <n v="8407"/>
        <n v="3105"/>
        <n v="8481"/>
        <n v="7326"/>
        <n v="2836"/>
        <n v="7225"/>
        <n v="3909"/>
        <n v="3102"/>
        <n v="7616"/>
        <n v="3824"/>
        <n v="8483"/>
        <n v="2924"/>
        <n v="3402"/>
        <n v="3104"/>
        <n v="8536"/>
        <n v="8703"/>
        <n v="9031"/>
        <n v="2916"/>
        <n v="7010"/>
        <n v="8504"/>
        <n v="8415"/>
        <n v="8471"/>
        <n v="7606"/>
        <n v="7318"/>
        <n v="3811"/>
        <n v="9401"/>
        <n v="8413"/>
        <s v="0402"/>
        <n v="3907"/>
        <n v="8412"/>
        <n v="8544"/>
        <n v="9014"/>
        <n v="1517"/>
        <n v="1107"/>
        <n v="8501"/>
        <n v="3815"/>
        <n v="8537"/>
        <n v="8526"/>
        <n v="2921"/>
        <n v="6815"/>
        <n v="2926"/>
        <n v="7307"/>
        <n v="1003"/>
        <n v="1006"/>
        <n v="4016"/>
        <n v="3403"/>
        <n v="8543"/>
        <n v="8417"/>
        <n v="8108"/>
        <n v="3926"/>
        <n v="3906"/>
        <n v="7305"/>
        <n v="8414"/>
        <n v="2918"/>
        <n v="8479"/>
        <n v="8541"/>
        <n v="8421"/>
        <n v="8531"/>
        <n v="8431"/>
        <n v="8482"/>
        <n v="3908"/>
        <n v="2815"/>
        <n v="8302"/>
        <n v="3823"/>
        <n v="8534"/>
        <n v="8538"/>
        <n v="5402"/>
        <n v="7219"/>
        <n v="8527"/>
        <n v="7221"/>
        <n v="7403"/>
        <n v="2915"/>
        <n v="9026"/>
        <n v="4009"/>
        <n v="7228"/>
        <n v="3918"/>
        <n v="3919"/>
        <n v="3902"/>
        <n v="8805"/>
        <n v="4811"/>
        <n v="7601"/>
        <n v="9405"/>
        <n v="5603"/>
        <n v="7604"/>
        <n v="8511"/>
        <n v="5503"/>
        <n v="8607"/>
        <n v="3903"/>
        <n v="2917"/>
        <n v="4010"/>
        <n v="7019"/>
        <n v="2906"/>
        <n v="8506"/>
        <n v="3404"/>
        <n v="8439"/>
        <n v="8532"/>
        <n v="2928"/>
        <n v="8510"/>
        <n v="3208"/>
        <n v="3920"/>
        <n v="9018"/>
        <n v="8507"/>
        <n v="8473"/>
        <n v="4002"/>
        <n v="3214"/>
        <n v="3923"/>
        <n v="8419"/>
        <n v="8529"/>
        <n v="7508"/>
        <n v="2835"/>
        <n v="3917"/>
        <n v="8424"/>
        <n v="9029"/>
        <n v="8502"/>
        <n v="2715"/>
        <n v="2922"/>
        <n v="9030"/>
        <n v="7222"/>
        <n v="3905"/>
        <n v="5504"/>
        <n v="9022"/>
        <n v="3206"/>
        <n v="3913"/>
        <n v="8436"/>
        <n v="3301"/>
        <n v="8512"/>
        <n v="9027"/>
        <n v="2930"/>
        <n v="8428"/>
        <n v="7607"/>
        <n v="3506"/>
        <n v="8301"/>
        <n v="2503"/>
        <n v="2853"/>
        <n v="5607"/>
        <n v="7609"/>
        <n v="2902"/>
        <n v="5903"/>
        <n v="8438"/>
        <n v="8406"/>
        <n v="8408"/>
        <n v="8516"/>
        <n v="7005"/>
        <n v="8462"/>
        <n v="8545"/>
        <n v="9020"/>
        <n v="3701"/>
        <n v="5407"/>
        <n v="3306"/>
        <n v="7411"/>
        <n v="7009"/>
        <n v="7223"/>
        <n v="3901"/>
        <n v="8449"/>
        <n v="2936"/>
        <n v="3914"/>
        <n v="9023"/>
        <n v="8111"/>
        <n v="2904"/>
        <n v="3304"/>
        <n v="8524"/>
        <n v="7216"/>
        <n v="7212"/>
        <s v="0504"/>
        <n v="2820"/>
        <n v="3302"/>
        <n v="2903"/>
        <n v="7220"/>
        <s v="0801"/>
        <n v="8518"/>
        <n v="2818"/>
        <n v="2912"/>
        <n v="2909"/>
        <n v="8308"/>
        <n v="8477"/>
        <n v="8311"/>
        <n v="5208"/>
        <n v="8475"/>
        <n v="7502"/>
        <n v="5201"/>
        <n v="4823"/>
        <n v="8484"/>
        <n v="5906"/>
        <n v="8466"/>
        <n v="8474"/>
        <n v="2508"/>
        <n v="8443"/>
        <n v="2920"/>
        <n v="7202"/>
        <n v="4001"/>
        <n v="8705"/>
        <n v="8525"/>
        <n v="7306"/>
        <n v="8422"/>
        <n v="9025"/>
        <n v="2919"/>
        <n v="8207"/>
        <n v="3501"/>
        <n v="3810"/>
        <n v="3204"/>
        <n v="9028"/>
        <n v="3921"/>
        <n v="3910"/>
        <n v="8454"/>
        <n v="7224"/>
        <n v="2811"/>
        <n v="2102"/>
        <n v="8405"/>
        <n v="8533"/>
        <n v="6402"/>
        <n v="7312"/>
        <n v="8309"/>
        <n v="3603"/>
        <n v="7315"/>
        <n v="2844"/>
        <n v="5006"/>
        <n v="2833"/>
        <n v="2932"/>
        <n v="8101"/>
        <n v="7419"/>
        <n v="7229"/>
        <n v="8456"/>
        <n v="7505"/>
        <n v="2939"/>
        <n v="5703"/>
        <n v="7504"/>
        <n v="8464"/>
        <n v="7407"/>
        <n v="8528"/>
        <n v="8523"/>
        <n v="5210"/>
        <n v="8307"/>
        <n v="3812"/>
        <n v="8455"/>
        <n v="6802"/>
        <n v="2803"/>
        <n v="2914"/>
        <n v="3904"/>
        <n v="3819"/>
        <n v="8467"/>
        <n v="4008"/>
        <s v="0304"/>
        <n v="8410"/>
        <n v="9015"/>
        <n v="6902"/>
        <n v="2901"/>
        <n v="7007"/>
        <n v="2938"/>
        <n v="5301"/>
        <n v="2526"/>
        <n v="7409"/>
        <n v="8458"/>
        <n v="7507"/>
        <n v="7218"/>
        <n v="3003"/>
        <n v="8514"/>
        <n v="1302"/>
        <n v="8503"/>
        <n v="9021"/>
        <n v="6201"/>
        <n v="2005"/>
        <n v="7320"/>
        <n v="3807"/>
        <n v="7210"/>
        <n v="4703"/>
        <s v="0405"/>
        <n v="8539"/>
        <n v="3802"/>
        <n v="5911"/>
        <n v="2927"/>
        <n v="2812"/>
        <n v="3911"/>
        <n v="3006"/>
        <n v="2937"/>
        <n v="9508"/>
        <n v="8470"/>
        <n v="7217"/>
        <n v="8432"/>
        <n v="7605"/>
        <n v="8427"/>
        <n v="2522"/>
        <n v="8429"/>
        <n v="3005"/>
        <n v="1702"/>
        <n v="4107"/>
        <n v="4203"/>
        <n v="8104"/>
        <n v="3816"/>
        <n v="7211"/>
        <n v="2826"/>
        <n v="8418"/>
        <n v="7408"/>
        <n v="2530"/>
        <n v="9301"/>
        <n v="2507"/>
        <s v="0303"/>
        <n v="8460"/>
        <n v="4011"/>
        <n v="3209"/>
        <n v="3504"/>
        <n v="2809"/>
        <n v="6903"/>
        <n v="7903"/>
        <n v="8714"/>
        <n v="7608"/>
        <n v="2106"/>
        <n v="9503"/>
        <n v="2004"/>
        <n v="7106"/>
        <n v="8486"/>
        <n v="2810"/>
        <n v="3205"/>
        <n v="2923"/>
        <n v="6305"/>
        <n v="2714"/>
        <n v="5202"/>
        <n v="8105"/>
        <n v="8716"/>
        <n v="4911"/>
        <n v="8480"/>
        <n v="5909"/>
        <n v="5907"/>
        <s v="0305"/>
        <n v="3207"/>
        <n v="2842"/>
        <n v="8608"/>
        <n v="6804"/>
        <n v="8515"/>
        <n v="6506"/>
        <n v="1516"/>
        <n v="8205"/>
        <n v="7308"/>
        <n v="7205"/>
        <n v="2712"/>
        <n v="2850"/>
        <n v="8505"/>
        <s v="0713"/>
        <n v="8423"/>
        <n v="3822"/>
        <n v="6203"/>
        <n v="3916"/>
        <n v="8420"/>
        <n v="5608"/>
        <n v="7006"/>
        <n v="3820"/>
        <n v="8472"/>
        <n v="2602"/>
        <n v="7013"/>
        <n v="8461"/>
        <n v="7413"/>
        <n v="4202"/>
        <n v="6307"/>
        <n v="3809"/>
        <n v="7321"/>
        <n v="3707"/>
        <n v="8416"/>
        <n v="9013"/>
        <n v="1518"/>
        <n v="8459"/>
        <n v="3922"/>
        <n v="7227"/>
        <n v="9104"/>
        <n v="5602"/>
        <n v="1504"/>
        <n v="2204"/>
        <n v="2830"/>
        <n v="8535"/>
        <n v="9012"/>
        <n v="2504"/>
        <n v="3814"/>
        <n v="6806"/>
        <n v="4908"/>
        <n v="2831"/>
        <n v="5512"/>
        <n v="9006"/>
        <n v="8445"/>
        <n v="6914"/>
        <n v="7804"/>
        <n v="8448"/>
        <n v="2008"/>
        <n v="9612"/>
        <s v="0813"/>
        <n v="7226"/>
        <n v="3212"/>
        <n v="9005"/>
        <n v="5105"/>
        <n v="2827"/>
        <n v="7020"/>
        <s v="0904"/>
        <s v="0802"/>
        <n v="2523"/>
        <n v="7311"/>
        <n v="8441"/>
        <n v="2817"/>
        <n v="3702"/>
        <n v="8450"/>
        <n v="9033"/>
        <n v="9305"/>
        <n v="2832"/>
        <n v="6202"/>
        <n v="9024"/>
        <n v="2821"/>
        <n v="8513"/>
        <n v="8203"/>
        <n v="9406"/>
        <n v="8444"/>
        <n v="3211"/>
        <n v="4821"/>
        <n v="8402"/>
        <n v="6303"/>
        <n v="2907"/>
        <n v="5403"/>
        <n v="9002"/>
        <n v="7506"/>
        <n v="7415"/>
        <n v="3804"/>
        <n v="7904"/>
        <n v="8530"/>
        <n v="2804"/>
        <n v="7613"/>
        <n v="7314"/>
        <n v="4804"/>
        <n v="3505"/>
        <n v="8547"/>
        <n v="5702"/>
        <n v="2843"/>
        <n v="1509"/>
        <n v="8442"/>
        <n v="9011"/>
        <n v="6813"/>
        <n v="7016"/>
        <n v="2519"/>
        <n v="8425"/>
        <n v="6911"/>
        <n v="6216"/>
        <n v="4802"/>
        <n v="6805"/>
        <n v="3210"/>
        <n v="6005"/>
        <n v="6404"/>
        <n v="5801"/>
        <n v="7309"/>
        <n v="3405"/>
        <n v="5401"/>
        <n v="7204"/>
        <n v="9017"/>
        <n v="2839"/>
        <n v="6807"/>
        <n v="8485"/>
        <n v="4901"/>
        <n v="2828"/>
        <n v="5806"/>
        <n v="3203"/>
        <n v="1211"/>
        <n v="8310"/>
        <n v="9001"/>
        <n v="5601"/>
        <n v="2941"/>
        <n v="4005"/>
        <n v="9506"/>
        <n v="3912"/>
        <n v="6810"/>
        <n v="3215"/>
        <n v="9608"/>
        <n v="7611"/>
        <n v="8208"/>
        <n v="3817"/>
        <s v="0511"/>
        <n v="7412"/>
        <n v="6306"/>
        <n v="6114"/>
        <n v="8206"/>
        <n v="8103"/>
        <n v="8487"/>
        <n v="7302"/>
        <n v="9609"/>
        <n v="3806"/>
        <n v="8546"/>
        <n v="3407"/>
        <n v="2601"/>
        <n v="3925"/>
        <n v="2841"/>
        <n v="2925"/>
        <n v="8521"/>
        <n v="3924"/>
        <n v="7215"/>
        <n v="1604"/>
        <n v="5408"/>
        <n v="1514"/>
        <n v="8202"/>
        <n v="7323"/>
        <n v="6116"/>
        <n v="9403"/>
        <n v="8707"/>
        <n v="5705"/>
        <n v="9019"/>
        <n v="9615"/>
        <n v="3202"/>
        <n v="5910"/>
        <n v="2518"/>
        <n v="7003"/>
        <n v="2834"/>
        <n v="8463"/>
        <n v="7209"/>
        <n v="7612"/>
        <n v="7325"/>
        <n v="2103"/>
        <n v="9603"/>
        <n v="2942"/>
        <n v="1511"/>
        <n v="3507"/>
        <n v="5515"/>
        <n v="2512"/>
        <n v="9604"/>
        <n v="7310"/>
        <n v="8112"/>
        <n v="4805"/>
        <n v="8447"/>
        <n v="2514"/>
        <n v="4420"/>
        <n v="6909"/>
        <n v="2707"/>
        <n v="8804"/>
        <s v="0712"/>
        <n v="2940"/>
        <n v="8468"/>
        <n v="4013"/>
        <s v="0909"/>
        <n v="5111"/>
        <n v="6109"/>
        <s v="0101"/>
        <n v="1515"/>
        <n v="8430"/>
        <n v="8457"/>
        <n v="5404"/>
        <n v="6505"/>
        <n v="6105"/>
        <n v="6110"/>
        <n v="8452"/>
        <n v="8451"/>
        <n v="2847"/>
        <n v="3801"/>
        <n v="6002"/>
        <n v="7610"/>
        <n v="8508"/>
        <n v="6205"/>
        <n v="8209"/>
        <n v="9620"/>
        <n v="4006"/>
        <n v="6204"/>
        <n v="8303"/>
        <s v="0905"/>
        <n v="8604"/>
        <n v="5609"/>
        <n v="4819"/>
        <n v="8711"/>
        <n v="5406"/>
        <n v="8426"/>
        <s v="0910"/>
        <n v="4412"/>
        <n v="5804"/>
        <n v="8713"/>
        <n v="9102"/>
        <n v="3821"/>
        <n v="5809"/>
        <n v="2849"/>
        <n v="4504"/>
        <n v="4410"/>
        <n v="8519"/>
        <n v="4015"/>
        <n v="8204"/>
        <n v="8907"/>
        <n v="6403"/>
        <n v="7214"/>
        <n v="4822"/>
        <n v="8540"/>
        <n v="8806"/>
        <n v="7907"/>
        <n v="1905"/>
        <n v="4411"/>
        <n v="4704"/>
        <n v="8215"/>
        <n v="1513"/>
        <n v="9003"/>
        <n v="2805"/>
        <n v="4012"/>
        <n v="2007"/>
        <n v="7901"/>
        <n v="9404"/>
        <n v="8211"/>
        <n v="2713"/>
        <n v="1901"/>
        <n v="8476"/>
        <n v="4820"/>
        <n v="4818"/>
        <n v="6702"/>
        <n v="7406"/>
        <n v="9302"/>
        <n v="3401"/>
        <n v="2506"/>
        <n v="6115"/>
        <n v="9505"/>
        <n v="6814"/>
        <n v="7117"/>
        <n v="5112"/>
        <n v="2911"/>
        <n v="2505"/>
        <n v="7317"/>
        <n v="6912"/>
        <n v="4014"/>
        <n v="8465"/>
        <n v="5109"/>
        <n v="8433"/>
        <n v="8213"/>
        <n v="3703"/>
        <n v="8704"/>
        <n v="6601"/>
        <n v="8609"/>
        <n v="3201"/>
        <n v="9507"/>
        <n v="7002"/>
        <n v="8434"/>
        <n v="2615"/>
        <n v="7116"/>
        <n v="5507"/>
        <n v="7018"/>
        <n v="6101"/>
        <n v="9611"/>
        <n v="4910"/>
        <n v="8437"/>
        <n v="8548"/>
        <n v="9207"/>
        <n v="1805"/>
        <n v="8201"/>
        <n v="7405"/>
        <n v="8522"/>
        <n v="6210"/>
        <s v="0602"/>
        <n v="4017"/>
        <n v="9617"/>
        <n v="9007"/>
        <n v="7303"/>
        <n v="7324"/>
        <n v="7603"/>
        <n v="8113"/>
        <n v="4408"/>
        <n v="5701"/>
        <n v="9010"/>
        <n v="1102"/>
        <n v="8210"/>
        <n v="4421"/>
        <n v="8001"/>
        <n v="8802"/>
        <n v="4602"/>
        <n v="6507"/>
        <n v="2101"/>
        <n v="6104"/>
        <n v="1806"/>
        <n v="8404"/>
        <n v="8306"/>
        <n v="7410"/>
        <n v="6406"/>
        <n v="7014"/>
        <n v="6006"/>
        <n v="6812"/>
        <n v="2825"/>
        <n v="6913"/>
        <n v="4205"/>
        <n v="9606"/>
        <n v="4419"/>
        <n v="8712"/>
        <n v="6103"/>
        <n v="8102"/>
        <n v="2814"/>
        <n v="6113"/>
        <n v="2840"/>
        <n v="7313"/>
        <n v="7113"/>
        <s v="0804"/>
        <n v="3213"/>
        <n v="5501"/>
        <n v="6117"/>
        <n v="9613"/>
        <n v="6003"/>
        <n v="9016"/>
        <n v="5807"/>
        <n v="9504"/>
        <n v="1301"/>
        <n v="1505"/>
        <n v="2501"/>
        <n v="6106"/>
        <n v="7017"/>
        <n v="5309"/>
        <n v="5604"/>
        <n v="9205"/>
        <n v="6102"/>
        <n v="4810"/>
        <n v="7615"/>
        <n v="6302"/>
        <n v="2009"/>
        <n v="9004"/>
        <n v="6803"/>
        <n v="7614"/>
        <n v="9209"/>
        <n v="1512"/>
        <n v="4906"/>
        <n v="3805"/>
        <n v="8305"/>
        <n v="6217"/>
        <n v="2513"/>
        <n v="9106"/>
        <n v="6304"/>
        <s v="0906"/>
        <n v="5509"/>
        <n v="2517"/>
        <n v="4817"/>
        <n v="2935"/>
        <n v="4809"/>
        <n v="3705"/>
        <n v="6112"/>
        <n v="2207"/>
        <n v="9008"/>
        <n v="1703"/>
        <n v="9105"/>
        <n v="5606"/>
        <n v="8003"/>
        <n v="2711"/>
        <n v="9113"/>
        <n v="6211"/>
        <n v="2521"/>
        <n v="9208"/>
        <n v="7418"/>
        <n v="6811"/>
        <n v="7207"/>
        <n v="7015"/>
        <n v="5901"/>
        <n v="5704"/>
        <n v="7806"/>
        <n v="4415"/>
        <n v="2610"/>
        <n v="4902"/>
        <n v="5904"/>
        <n v="9607"/>
        <n v="2520"/>
        <n v="8214"/>
        <n v="1207"/>
        <n v="4806"/>
        <n v="3406"/>
        <n v="8304"/>
        <n v="4007"/>
        <n v="2823"/>
        <n v="1103"/>
        <n v="2813"/>
        <n v="2910"/>
        <n v="2203"/>
        <n v="8709"/>
        <n v="1101"/>
        <n v="9306"/>
        <n v="3103"/>
        <n v="8509"/>
        <n v="1005"/>
        <n v="5103"/>
        <n v="8903"/>
        <n v="8446"/>
        <n v="8710"/>
        <n v="7213"/>
        <n v="5506"/>
        <n v="3001"/>
        <n v="6108"/>
        <n v="9402"/>
        <n v="1804"/>
        <n v="1506"/>
        <n v="4418"/>
        <n v="4201"/>
        <n v="9701"/>
        <n v="3818"/>
        <n v="2846"/>
        <n v="7316"/>
        <n v="9202"/>
        <n v="8440"/>
        <n v="2509"/>
        <n v="5209"/>
        <n v="3826"/>
        <n v="1802"/>
        <n v="7319"/>
        <n v="5514"/>
        <n v="6111"/>
        <n v="8715"/>
        <n v="9114"/>
        <n v="1701"/>
        <n v="6504"/>
        <n v="2529"/>
        <n v="5004"/>
        <n v="4807"/>
        <n v="4414"/>
        <n v="9616"/>
        <n v="5810"/>
      </sharedItems>
    </cacheField>
    <cacheField name="Descrição SH4" numFmtId="49">
      <sharedItems count="818">
        <s v="Óleos de petróleo ou de minerais betuminosos, exceto óleos brutos; preparações não especificadas nem compreendidas noutras posições, contendo, em peso, 70 % ou mais de óleos de petróleo ou de minerais betuminosos, os quais devem constituir o seu elemento"/>
        <s v="Óleos brutos de petróleo ou de minerais betuminosos"/>
        <s v="Compostos heterocíclicos, exclusivamente de hetero-átomo(s) de azoto (nitrogénio)"/>
        <s v="Partes dos aparelhos das posições 88.01, 88.02 ou 88.06"/>
        <s v="Outros compostos organo-inorgânicos"/>
        <s v="Partes e acessórios dos veículos automóveis das posições 8701 a 8705"/>
        <s v="Sangue humano; sangue animal preparado para usos terapêuticos, profilácticos ou de diagnóstico; anti-soros, outras fracções do sangue, produtos imunológicos modificados, mesmo obtidos por via biotecnológica; vacinas, toxinas, culturas de microrganismos (e"/>
        <s v="Turborreactores, turbopropulsores e outras turbinas a gás"/>
        <s v="Desperdícios e resíduos, de alumínio"/>
        <s v="Insecticidas, rodenticidas, fungicidas, herbicidas, inibidores de germinação e reguladores de crescimento para plantas, desinfectantes e produtos semelhantes, apresentados em formas ou embalagens para venda a retalho ou como preparações ou ainda sob a for"/>
        <s v="Medicamentos (exceto os produtos das posições 3002, 3005 ou 3006) constituídos por produtos misturados ou não misturados, preparados para fins terapêuticos ou profilácticos, apresentados em doses (incluindo os destinados a serem administrados por via sub"/>
        <s v="Ácidos nucleicos e seus sais, de constituição química definida ou não; outros compostos heterocíclicos"/>
        <s v="Aparelhos elétricos para telefonia ou telegrafia por fios, incluídos os aparelhos telefónicos por fio combinados com auscultadores sem fio e os aparelhos de telecomunicação por corrente portadora ou de telecomunicação digital; videofones"/>
        <s v="Produtos laminados planos, de ferro ou aço não ligado, de largura igual ou superior a 600 mm, laminados a quente, não folheados ou chapeados, nem revestidos"/>
        <s v="Instrumentos e aparelhos para regulação ou controlo, automáticos"/>
        <s v="Partes dos veículos e aparelhos das posições 8801 ou 8802"/>
        <s v="Circuitos integrados e microconjuntos electrónicos"/>
        <s v="Partes reconhecíveis como exclusiva ou principalmente destinadas aos motores das posições 8407 ou 8408"/>
        <s v="Tubos e perfis ocos, sem costura, de ferro ou aço"/>
        <s v="Álcoois acíclicos e seus derivados halogenados, sulfonados, nitrados ou nitrosados"/>
        <s v="Compostos de outras funções azotadas (nitrogenadas)"/>
        <s v="Motores de pistão, alternativo ou rotativo, de ignição por faísca (motores de explosão)"/>
        <s v="Adubos (fertilizantes) minerais ou químicos, contendo dois ou três dos seguintes elementos fertilizantes: azoto (nitrogénio), fósforo e potássio; outros adubos (fertilizantes); produtos do presente capítulo apresentados em tabletes ou formas semelhantes, "/>
        <s v="Torneiras, válvulas (incluídas as redutoras de pressão e as termostáticas) e dispositivos semelhantes, para canalizações, caldeiras, reservatórios, cubas e outros recipientes"/>
        <s v="Outras obras de ferro ou aço"/>
        <s v="Carbonatos; peroxocarbonatos (percarbonatos); carbonato de amónio comercial contendo carbamato de amónio"/>
        <s v="Produtos laminados planos, de outras ligas de aço, de largura igual ou superior a 600 mm"/>
        <s v="Resinas amínicas, resinas fenólicas e poliuretanos, em formas primárias"/>
        <s v="Adubos (fertilizantes) minerais ou químicos, azotados"/>
        <s v="Outras obras de alumínio"/>
        <s v="Aglutinantes preparados para moldes ou para núcleos de fundição; produtos químicos e preparações das indústrias químicas ou das indústrias conexas (incluídos os constituídos por misturas de produtos naturais), não especificados nem compreendidos noutras p"/>
        <s v="Veios (árvores) de transmissão [incluídas as árvores de cames (excênticos) e cambotas (virabrequins)] e manivelas; chumaceiras (mancais) e bronzes; engrenagens e rodas de fricção; eixos de esferas ou de roletes; redutores, multiplicadores, caixas de trans"/>
        <s v="Compostos de função carboxiamida; compostos de função amida do ácido carbónico"/>
        <s v="Agentes orgânicos de superfície (exceto sabões); preparações tensoactivas, preparações para lavagem (incluídas as preparações auxiliares de lavagem) e preparações para lavagem, mesmo contendo sabão, exceto as da posição 3401"/>
        <s v="Adubos (fertilizantes) minerais ou químicos, potássicos"/>
        <s v="Aparelhos para interrupção, seccionamento, protecção, derivação, ligação ou conexão de circuitos elétricos (por exemplo: interruptores, comutadores, relés, corta-circuitos, eliminadores de onda, tomadas de corrente, machos e fêmeas, suportes para lâmpada"/>
        <s v="Automóveis de passageiros e outros veículos automóveis principalmente concebidos para o transporte de pessoas (exceto os da posição 8702), incluídos os veículos de uso misto (station wagons) e os automóveis de corrida"/>
        <s v="Instrumentos, aparelhos e máquinas de medida ou controlo, não especificados nem compreendidos em outras posições do presente capítulo; projectores de perfis"/>
        <s v="Ácidos monocarboxílicos acíclicos não saturados e ácidos monocarboxílicos cíclicos, seus anidridos, halogenetos, peróxidos e peroxiácidos; seus derivados halogenados, sulfonados, nitrados ou nitrosados"/>
        <s v="Garrafões, garrafas, frascos, boiões, vasos, embalagens tubulares, ampolas e outros recipientes de vidro próprios para transporte ou embalagem; boiões de vidro, para conserva; rolhas, tampas e outros dispositivos de uso semelhante, de vidro"/>
        <s v="Transformadores elétricos, conversores elétricos estáticos (rectificadores, por exemplo), bobinas de reactância e de auto-indução"/>
        <s v="Máquinas e aparelhos de ar condicionado, contendo um ventilador motorizado e dispositivos próprios para modificar a temperatura e a humidade, incluindo as máquinas e aparelhos em que a humidade não seja regulável separadamente"/>
        <s v="Máquinas automáticas para processamento de dados e suas unidades; leitores magnéticos ou ópticos, máquinas para registar dados em suporte sob forma codificada, e máquinas para processamento desses dados, não especificadas nem compreendidas em outras posiç"/>
        <s v="Chapas e tiras, de alumínio, de espessura superior a 0,2 mm"/>
        <s v="Parafusos, pernos ou pinos, roscados, porcas, tira-fundos, ganchos roscados, rebites, chavetas, cavilhas, contrapinos ou troços, anilhas ou arruelas (incluídas as de pressão) e artefactos semelhantes, de ferro fundido, ferro ou aço"/>
        <s v="Preparações antidetonantes, inibidores de oxidação, aditivos peptizantes, beneficiadores de viscosidade, aditivos anticorrosivos e outros aditivos preparados, para óleos minerais (incluída a gasolina) ou para outros líquidos utilizados para os mesmos fins"/>
        <s v="Assentos (exceto os da posição 9402), mesmo transformáveis em camas, e suas partes"/>
        <s v="Bombas para líquidos, mesmo com dispositivo medidor; elevadores de líquidos"/>
        <s v="Leite e nata, concentrados ou adicionados de açúcar ou de outros edulcorantes"/>
        <s v="Poliacetais, outros poliéteres e resinas epóxidas, em formas primárias; policarbonatos, resinas alquídicas, poliésteres alílicos e outros poliésteres, em formas primárias"/>
        <s v="Outros motores e máquinas motrizes"/>
        <s v="Fios, cabos (incluídos os cabos coaxiais) e outros condutores, isolados para usos elétricos (incluídos os envernizados ou oxidados anodicamente), mesmo com peças de conexão; cabos de fibras ópticas, constituídos de fibras embainhadas individualmente, mes"/>
        <s v="Bússolas, incluídas as agulhas de marear; outros instrumentos e aparelhos de navegação"/>
        <s v="Margarina; misturas ou preparações alimentícias de gorduras ou de óleos animais ou vegetais ou de fracções das diferentes gorduras ou óleos do presente capítulo, exceto as gorduras e óleos alimentícios, e respectivas fracções, da posição 1516"/>
        <s v="Malte, mesmo torrado"/>
        <s v="Motores e geradores, elétricos, exceto os grupos electrogéneos"/>
        <s v="Iniciadores de reacção, aceleradores de reacção e preparações catalíticas, não especificados nem compreendidos em outras posições"/>
        <s v="Quadros, painéis, consolas, cabinas, armários e outros suportes, com dois ou mais aparelhos das posições 8535 ou 8536, para comando eléctrico ou distribuição de energia eléctrica, incluídos os que incorporem instrumentos ou aparelhos do Capítulo 90, assim"/>
        <s v="Aparelhos de radiodetecção e de radiossondagem (radar), aparelhos de radionavegação e aparelhos de radiotelecomando"/>
        <s v="Compostos de função amina"/>
        <s v="Obras de pedra ou de outras matérias minerais (incluídas as fibras de carbono, as obras destas matérias ou de turfa), não especificadas nem compreendidas noutras posições"/>
        <s v="Compostos de função nitrilo"/>
        <s v="Acessórios para tubos [por exemplo: uniões, cotovelos, mangas (luvas)], de ferro fundido, ferro ou aço"/>
        <s v="Cevada"/>
        <s v="Arroz"/>
        <s v="Outras obras de borracha vulcanizada não endurecida"/>
        <s v="Preparações lubrificantes (incluídos os óleos de corte, as preparações antiaderentes de porcas e parafusos, as preparações antiferrugem ou anticorrosão e as preparações para desmoldagem, à base de lubrificantes) e preparações dos tipos utilizados para lub"/>
        <s v="Máquinas e aparelhos, elétricos, com função própria, não especificados nem compreendidos em outras posições do presente capítulo"/>
        <s v="Fornos industriais ou de laboratório, incluídos os incineradores, não elétricos"/>
        <s v="Titânio e suas obras, incluídos os desperdícios, resíduos e sucata"/>
        <s v="Outras obras de plástico e obras de outras matérias das posições 3901 a 3914"/>
        <s v="Polímeros acrílicos, em formas primárias"/>
        <s v="Outros tubos (por exemplo: soldados ou rebitados), de secção circular, de diâmetro exterior superior a 406,4 mm, de ferro ou aço"/>
        <s v="Bombas de ar ou de vácuo, compressores de ar ou de outros gases e ventiladores; exaustores (coifas aspirantes) para extracção ou reciclagem, com ventilador incorporado, mesmo filtrantes"/>
        <s v="Ácidos carboxílicos contendo funções oxigenadas suplementares e seus anidridos, halogenetos, peróxidos e peroxiácidos; seus derivados halogenados, sulfonados, nitrados ou nitrosados"/>
        <s v="Máquinas e aparelhos, mecânicos, com função própria, não especificados nem compreendidos em outras posições deste capítulo"/>
        <s v="Díodos, transístores e dispositivos semelhantes com semicondutores; dispositivos fotossensíveis semicondutores, incluídas as células fotovoltaicas, mesmo montadas em módulos ou em painéis; díodos emissores de luz; cristais piezoelétricos montados"/>
        <s v="Centrifugadores, incluídos os secadores centrífugos, aparelhos para filtrar ou depurar líquidos ou gases"/>
        <s v="Aparelhos elétricos de sinalização acústica ou visual (por exemplo: campainhas, sirenes, quadros indicadores, aparelhos de alarme para protecção contra roubo ou incêndio), exceto os das posições 8512 ou 8530"/>
        <s v="Partes reconhecíveis como exclusiva ou principalmente destinadas às máquinas e aparelhos das posições 8425 a 8430"/>
        <s v="Rolamentos de esferas, de roletes ou de agulhas"/>
        <s v="Poliamidas em formas primárias"/>
        <s v="Hidróxido de sódio (soda cáustica); hidróxido de potássio (potassa cáustica); peróxidos de sódio ou de potássio"/>
        <s v="Guarnições, ferragens e artigos semelhantes, de metais comuns, para móveis, portas, escadas, janelas, persianas, carroçarias, artigos de seleiro, malas, cofres, caixas de segurança e outras obras semelhantes; pateras, porta-chapéus, cabides e artigos seme"/>
        <s v="Ácidos gordos monocarboxílicos industriais; óleos ácidos de refinação; alcoóis gordos industriais"/>
        <s v="Circuito impresso"/>
        <s v="Partes reconhecíveis como exclusiva ou principalmente destinadas aos aparelhos das posições 8535, 8536 ou 8537"/>
        <s v="Fios de filamentos sintéticos (exceto linhas para costurar), não acondicionados para venda a retalho, incluídos os monofilamentos sintéticos com menos de 67 decitex"/>
        <s v="Produtos laminados planos de aço inoxidável, de largura igual ou superior a 600 mm"/>
        <s v="Aparelhos receptores para radiotelefonia, radiotelegrafia ou radiodifusão, mesmo combinados, num mesmo gabinete ou invólucro, com um aparelho de gravação ou de reprodução de som, ou com um relógio"/>
        <s v="Fio-máquina de aço inoxidável"/>
        <s v="Cobre afinado e ligas de cobre, em formas brutas"/>
        <s v="Ácidos monocarboxílicos acíclicos saturados e seus anidridos, halogenetos, peróxidos e peroxiácidos; seus derivados halogenados, sulfonados, nitrados ou nitrosados"/>
        <s v="Instrumentos e aparelhos para medida ou controlo do caudal (vazão), do nível, da pressão ou de outras características variáveis dos líquidos ou gases (por exemplo: medidores de caudal, indicadores de nível, manómetros, contadores de calor), exceto os ins"/>
        <s v="Tubos de borracha vulcanizada não endurecida, mesmo providos dos respectivos acessórios (por exemplo: juntas, cotovelos, flanges, uniões)"/>
        <s v="Barras e perfis, de outras ligas de aço; barras ocas para perfuração, de ligas de aço ou de aço não ligado"/>
        <s v="Revestimentos de pavimentos, de plástico, mesmo auto-adesivos, em rolos ou em forma de ladrilhos ou de mosaicos; revestimentos de paredes ou de tectos, de plásticos, definidos na Nota 9 do presente capítulo"/>
        <s v="Chapas, folhas, tiras, fitas, películas e outras formas planas, auto-adesivas, de plástico, mesmo em rolos"/>
        <s v="Polímeros de propileno ou de outras olefinas, em formas primárias"/>
        <s v="Aparelhos e dispositivos para lançamento de veículos aéreos; aparelhos e dispositivos para aterragem de veículos aéreos em porta-aviões e aparelhos e dispositivos semelhantes; aparelhos simuladores de voo em terra; suas partes"/>
        <s v="Papel, cartão, pasta (ouate) de celulose e mantas de fibras de celulose, revestidos, impregnados, recobertos, coloridos à superfície, decorados à superfície ou impressos, em rolos ou em folhas de forma quadrada ou rectangular, de qualquer formato ou dimen"/>
        <s v="Alumínio em formas brutas"/>
        <s v="Aparelhos de iluminação (incluídos os projectores) e suas partes, não especificados nem compreendidos em outras posições; anúncios, tabuletas ou cartazes e placas indicadoras luminosos, e artigos semelhantes, que contenham uma fonte luminosa fixa permanen"/>
        <s v="Falsos tecidos, mesmo impregnados, revestidos, recobertos ou estratificados"/>
        <s v="Barras e perfis, de alumínio"/>
        <s v="Aparelhos e dispositivos elétricos de ignição ou de arranque para motores de ignição por faísca ou por compressão (por exemplo, magnetos, dínamos-magnetos, bobinas de ignição, velas de ignição ou de aquecimento, motores de arranque); geradores (dínamos e"/>
        <s v="Fibras sintéticas descontínuas, não cardadas, não penteadas nem transformadas de outro modo para fiação"/>
        <s v="Partes de veículos para vias férreas ou semelhantes"/>
        <s v="Polímeros de estireno, em formas primárias"/>
        <s v="Ácidos policarboxílicos, seus anidridos, halogenetos, peróxidos e peroxiácidos; seus derivados halogenados, sulfonados, nitrados ou nitrosados"/>
        <s v="Correias transportadoras ou de transmissão, de borracha vulcanizada"/>
        <s v="Fibras de vidro (incluída a lã de vidro) e suas obras (por exemplo: fios, tecidos)"/>
        <s v="Álcoois cíclicos e seus derivados halogenados, sulfonados, nitrados ou nitrosados"/>
        <s v="Pilhas e baterias de pilhas, elétricas"/>
        <s v="Ceras artificiais e ceras preparadas"/>
        <s v="Máquinas e aparelhos, para fabricação de pasta de matérias fibrosas celulósicas ou para fabricação ou acabamento de papel ou cartão"/>
        <s v="Condensadores elétricos, fixos, variáveis ou ajustáveis"/>
        <s v="Derivados orgânicos da hidrazina e hidroxilamina"/>
        <s v="Aparelhos ou máquinas de barbear e máquinas de cortar o cabelo ou de tosquiar e aparelhos ou máquinas de depilar, de motor eléctrico incorporado"/>
        <s v="Tintas e vernizes, à base de polímeros sintéticos ou de polímeros naturais modificados, dispersos ou dissolvidos em meio não aquoso; soluções definidas na Nota 4 do presente capítulo"/>
        <s v="Outras chapas, folhas, películas, tiras e lâminas, de plástico não alveolar, não reforçadas nem estratificadas, sem suporte, nem associadas a outras matérias"/>
        <s v="Instrumentos e aparelhos para medicina, cirurgia, odontologia e veterinária, incluídos os aparelhos de cintilografia e outros aparelhos electromédicos, bem como os aparelhos para testes visuais"/>
        <s v="Acumuladores elétricos e seus separadores, mesmo de forma quadrada ou rectangular"/>
        <s v="Partes e acessórios (exceto estojos, capas e semelhantes), reconhecíveis como exclusiva ou principalmente destinados às máquinas e aparelhos das posições 8469 a 8472"/>
        <s v="Borracha sintética e borracha artificial derivada dos óleos, em formas primárias ou em chapas, folhas ou tiras; misturas dos produtos da posição 4001 com produtos da presente posição, em formas primárias ou em chapas, folhas ou tiras"/>
        <s v="Mástique de vidraceiro, cimentos de resina e outros mástiques; indutos utilizados em pintura; indutos não refractários do tipo dos utilizados em alvenaria"/>
        <s v="Artigos de transporte ou de embalagem, de plástico; rolhas, tampas, cápsulas e outros dispositivos destinados a fechar recipientes, de plástico"/>
        <s v="Aparelhos e dispositivos, mesmo aquecidos electricamente (exceto fornos e outros aparelhos da posição 8514), para tratamento de matérias por meio de operações que impliquem mudança de temperatura, tais como o aquecimento, cozimento, torrefacção, destilaç"/>
        <s v="Partes reconhecíveis como exclusiva ou principalmente destinadas aos aparelhos das posições 8525 a 8528"/>
        <s v="Outras obras de níquel"/>
        <s v="Fosfinatos (hipofosfitos), fosfonatos (fosfitos) e fosfatos; polifosfatos, de constituição química definida ou não:"/>
        <s v="Tubos e seus acessórios (por exemplo: juntas, cotovelos, flanges, uniões), de plástico"/>
        <s v="Aparelhos mecânicos (mesmo manuais) para projectar, dispersar ou pulverizar líquidos ou pós; extintores, mesmo carregados; pistolas aerográficas e aparelhos semelhantes; máquinas e aparelhos de jacto de areia, de jacto de vapor e aparelhos de jacto semelh"/>
        <s v="Outros contadores (por exemplo: contadores de voltas, contadores de produção, taxímetros, totalizadores de caminho percorrido, podómetros); indicadores de velocidade e tacómetros, exceto os das posições 9014 ou 9015; estroboscópios"/>
        <s v="Grupos electrogéneos e conversores rotativos, elétricos"/>
        <s v="Misturas betuminosas à base de asfalto ou de betume naturais, de betume de petróleo, de alcatrão mineral ou de breu de alcatrão mineral (por exemplo, mástiques betuminosos e cut-backs)"/>
        <s v="Compostos aminados de funções oxigenadas"/>
        <s v="Osciloscópios, analisadores de espectro e outros instrumentos e aparelhos para medida ou controlo de grandezas elétricas; instrumentos e aparelhos para medida ou detecção de radiações alfa, beta, gama, X, cósmicas ou outras radiações ionizantes"/>
        <s v="Barras e perfis de aço inoxidável"/>
        <s v="Polímeros de acetato de vinilo ou de outros ésteres de vinilo, em formas primárias; outros polímeros de vinilo, em formas primárias"/>
        <s v="Fibras artificiais descontínuas, não cardadas, não penteadas nem transformadas de outro modo para fiação"/>
        <s v="Aparelhos de raios X e aparelhos que utilizem as radiações alfa, beta ou gama, mesmo para usos médicos, cirúrgicos, odontológicos ou veterinários, incluídos os aparelhos de radiofotografia ou de radioterapia, os tubos de raios X e outros dispositivos gera"/>
        <s v="Outras matérias corantes; preparações indicadas na Nota 3 do presente capítulo, exceto das posições 3203, 3204 ou 3205; produtos inorgânicos dos tipos utilizados como luminóforos, mesmo de constituição química definida"/>
        <s v="Polímeros naturais (por exemplo: ácido algínico) e polímeros naturais modificados (por exemplo: proteínas endurecidas, derivados químicos da borracha natural), não especificados nem compreendidos em outras posições, em formas primárias"/>
        <s v="Outras máquinas e aparelhos para agricultura, horticultura, silvicultura, avicultura ou apicultura, incluídos os germinadores equipados com dispositivos mecânicos ou térmicos e as chocadeiras e criadeiras para avicultura"/>
        <s v="Óleos essenciais (desterpenizados ou não), incluídos os chamados « concretos » ou « absolutos »; resinóides; oleorresinas de extracção; soluções concentradas de óleos essenciais em gorduras, em óleos fixos, em ceras ou em matérias análogas, obtidas por tr"/>
        <s v="Aparelhos elétricos de iluminação ou de sinalização (exceto os da posição 8539), limpadores de pára-brisas, degeladores e desembaciadores elétricos, dos tipos utilizados em ciclos e automóveis"/>
        <s v="Instrumentos e aparelhos para análises físicas ou químicas (por exemplo: polarímetros, refractómetros, espectrómetros, analisadores de gases ou de fumos); instrumentos e aparelhos para ensaios de viscosidade, porosidade, dilatação, tensão superficial ou s"/>
        <s v="Tiocompostos orgânicos"/>
        <s v="Outras máquinas e aparelhos de elevação, de carga, de descarga ou de movimentação (por exemplo: elevadores, escadas rolantes, transportadores, teleféricos)"/>
        <s v="Folhas e tiras, delgadas, de alumínio (mesmo impressas ou com suporte de papel, cartão, plástico ou semelhantes), de espessura não superior a 0,2 mm (excluído o suporte)"/>
        <s v="Colas e outros adesivos preparados, não especificados nem compreendidos em outras posições; produtos de qualquer espécie utilizados como colas ou adesivos, acondicionados para venda a retalho como colas ou adesivos, com peso líquido não superior a 1 kg"/>
        <s v="Cadeados, fechaduras e ferrolhos (de chave, de segredo ou elétricos), de metais comuns; fechos e armações com fecho, com fechadura, de metais comuns; chaves para estes artigos, de metais comuns"/>
        <s v="Enxofre de qualquer espécie, exceto sublimado, precipitado ou coloidal"/>
        <s v="Outros compostos inorgânicos (incluídas as águas destiladas, de condutibilidade ou de igual grau de pureza); ar líquido (incluído o ar líquido cujos gases raros foram eliminados); ar comprimido; amálgamas, exceto de metais preciosos."/>
        <s v="Cordéis, cordas e cabos, entrançados ou não, mesmo impregnados, revestidos, recobertos ou embainhados de borracha ou de plástico"/>
        <s v="Acessórios para tubos (por exemplo, uniões, cotovelos, luvas), de alumínio"/>
        <s v="Hidrocarbonetos cíclicos"/>
        <s v="Tecidos impregnados, revestidos, recobertos ou estratificados com plástico, exceto os da posição 5902"/>
        <s v="Máquinas e aparelhos não especificados nem compreendidos em outras posições do presente capítulo, para preparação ou fabricação industrial de alimentos ou de bebidas, exceto as máquinas e aparelhos para extracção ou preparação de óleos ou gorduras vegeta"/>
        <s v="Turbinas a vapor"/>
        <s v="Motores de pistão, de ignição por compressão (motores diesel ou semi-diesel)"/>
        <s v="Aquecedores elétricos de água, incluídos os de imersão; aparelhos elétricos para aquecimento de ambientes, do solo ou para usos semelhantes; aparelhos electrotérmicos para arranjos do cabelo (por exemplo: secadores de cabelo, frisadores, aquecedores de "/>
        <s v="Vidro « flotado » e vidro desbastado ou polido numa ou em ambas as faces, em chapas ou em folhas, mesmo de camada absorvente, reflectora ou não, mas sem qualquer outro trabalho"/>
        <s v="Máquinas-ferramentas (incluídas as prensas) para forjar ou estampar, martelos, martelos-pilões e martinetes, para trabalhar metais; máquinas- -ferramentas (incluídas as prensas) para enrolar, arquear, dobrar, endireitar, aplanar, cisalhar, puncionar ou ch"/>
        <s v="Eléctrodos de carvão, escovas de carvão, carvões para lâmpadas ou para pilhas e outros artigos de grafite ou de carvão, com ou sem metal, para usos elétricos"/>
        <s v="Outros aparelhos respiratórios e máscaras contra gases, exceto as de proteção desprovidas de mecanismo e de elemento filtrante amovível"/>
        <s v="Chapas e filmes planos, fotográficos, sensibilizados, não impressionados, de matérias diferentes do papel, do cartão ou dos têxteis; filmes fotográficos planos, de revelação e cópia instantâneas, sensibilizados, não impressionados, mesmo em cartuchos"/>
        <s v="Tecidos de fios de filamentos sintéticos, incluídos os tecidos obtidos a partir dos produtos da posição 5404"/>
        <s v="Preparações para higiene bucal ou dentária, incluídos os pós e cremes para facilitar a aderência das dentaduras; fios utilizados para limpar os espaços interdentais (fio dental), em embalagens para venda a retalho"/>
        <s v="Tubos de cobre"/>
        <s v="Espelhos de vidro, mesmo emoldurados, incluídos os espelhos retrovisores"/>
        <s v="Fios de aços inoxidáveis"/>
        <s v="Polímeros de etileno, em formas primárias"/>
        <s v="Máquinas e aparelhos para fabricação ou acabamento de feltro ou de falsos tecidos, inclusive chapéus de feltro; formas para chapéus e artefatos de uso semelhantes"/>
        <s v="Provitaminas e vitaminas, naturais ou sintéticas (incluídos os concentrados naturais), bem como os seus derivados utilizados principalmente como vitaminas, misturados ou não entre si, mesmo em quaisquer soluções"/>
        <s v="Permutadores de íons à base de polímeros, em formas primárias"/>
        <s v="Instrumentos, aparelhos e modelos, concebidos para demonstração (por exemplo, no ensino e nas exposições), não suscetíveis de outros usos"/>
        <s v="Manganês e suas obras, incluídos os desperdícios e resíduos"/>
        <s v="Derivados sulfonados, nitrados ou nitrosados dos hidrocarbonetos, mesmo halogenados"/>
        <s v="Produtos de beleza ou de maquilhagem preparados e preparações para conservação ou cuidados da pele (exceto medicamentos), incluídas as preparações anti-solares e os bronzeadores; preparações para manicuros e pedicuros"/>
        <s v="Discos, fitas e outros suportes para gravação de som ou para gravações semelhantes, gravados, incluídos os moldes e matrizes galvânicos para fabricação de discos, com exclusão dos produtos do Capítulo 37"/>
        <s v="Perfis de ferro ou aço não ligado"/>
        <s v="Produtos laminados planos de ferro ou aço não ligado, de largura inferior a 600 mm, folheados ou chapeados, ou revestidos"/>
        <s v="Tripas, bexigas e estômagos de animais, exceto peixes, inteiros ou em pedaços, frescos, refrigerados, congelados, salgados, secos ou defumados"/>
        <s v="Óxidos de manganés"/>
        <s v="Misturas de substâncias odoríferas e misturas (incluídas as soluções alcoólicas) à base de uma ou mais destas substâncias, dos tipos utilizados como matérias básicas para a indústria; outras preparações à base de substâncias odoríferas, dos tipos utilizad"/>
        <s v="Derivados halogenados dos hidrocarbonetos"/>
        <s v="Produtos laminados planos de aço inoxidável, de largura inferior a 600 mm"/>
        <s v="Cocos, castanha do Brasil e castanha de caju, frescos ou secos, mesmo sem casca ou pelados"/>
        <s v="Microfones e seus suportes; altifalantes, mesmo montados nos seus receptáculos; capacetes com auscultadores e auscultadores, mesmo combinados com um microfone, e conjuntos ou sortidos constituídos por um microfone e um ou vários altifalantes; amplificador"/>
        <s v="Corindo artificial, quimicamente definido ou não; óxido de alumínio; hidróxido de alumínio"/>
        <s v="Aldeídos, mesmo contendo outras funções oxigenadas; polímeros cíclicos dos aldeídos; paraformaldeído"/>
        <s v="Éteres, éteres-álcoois, éteres-fenóis, éteres-álcoois-fenóis, peróxidos de álcoois, peróxidos de éteres, peróxidos de cetonas (de constituição química definida ou não), e seus derivados halogenados, sulfonados, nitrados ou nitrosados"/>
        <s v="Fechos, armações com fecho, fivelas, fivelas-fecho, grampos, colchetes, ilhoses e artefactos semelhantes, de metais comuns, para vestuário, calçado, toldos, bolsas, artigos de viagem e para quaisquer outras confecções ou equipamentos; rebites tubulares ou"/>
        <s v="Máquinas e aparelhos, para trabalhar borracha ou plástico ou para fabricação de produtos dessas matérias, não especificados nem compreendidos em outras posições deste capítulo"/>
        <s v="Fios, varetas, tubos, chapas, eléctrodos e artefactos semelhantes, de metais comuns ou de carbonetos metálicos, revestidos interior ou exteriormente de decapantes ou de fundentes, para soldadura (soldagem) ou depósito de metal ou de carbonetos metálicos; "/>
        <s v="Tecidos de algodão, contendo pelo menos 85 %, em peso, de algodão, com peso não superior a 200 g/m2"/>
        <s v="Máquinas para montagem de lâmpadas, tubos ou válvulas, elétricos ou electrónicos, ou de lâmpadas de luz-relâmpago (flash), que tenham invólucro de vidro; máquinas para fabricação ou trabalho a quente do vidro ou das suas obras"/>
        <s v="Níquel em formas brutas"/>
        <s v="Algodão, não cardado nem penteado"/>
        <s v="Outros papéis, cartões, pasta (ouate) de celulose e mantas de fibras de celulose, cortados em forma própria; outras obras de pasta de papel, papel, cartão, pasta (ouate) de celulose ou de mantas de fibras de celulose"/>
        <s v="Juntas metaloplásticas; jogos ou sortidos de juntas de composições diferentes, apresentados em bolsas, envelopes ou embalagens semelhantes; juntas de vedação mecânicas"/>
        <s v="Tecidos com borracha, exceto os da posição 5902"/>
        <s v="Partes e acessórios reconhecíveis como exclusiva ou principalmente destinados às máquinas das posições 8456 a 8465, incluídos os porta-peças e porta-ferramentas, as fieiras de abertura automática, os dispositivos divisores e outros dispositivos especiais,"/>
        <s v="Máquinas e aparelhos, para seleccionar, peneirar, separar, lavar, esmagar, moer, misturar ou amassar terras, pedras, minérios ou outras substâncias minerais sólidas (incluídos os pós e pastas); máquinas para aglomerar ou moldar combustíveis minerais sólid"/>
        <s v="Outras argilas (exceto argilas expandidas da posição 6806), andaluzite, cianite, silimanite, mesmo calcinadas; mulita; barro cozido em pó (terra de chamotte) e terra de dinas"/>
        <s v="Máquinas e aparelhos para impressão por meio de caracteres tipográficos, clichés, blocos, cilindros e outros elementos de impressão da posição 8442; máquinas de impressão de jacto de tinta, exceto as da posição 8471; máquinas auxiliares para impressão"/>
        <s v="Ésteres de outros ácidos inorgânicos de não-metais (exceto os ésteres de halogenetos de hidrogénio) e seus sais; seus derivados halogenados, sulfonados, nitrados ou nitrosados"/>
        <s v="Ferro-ligas"/>
        <s v="Borracha natural, balata, guta-percha, guaiúle, chicle e gomas naturais análogas, em formas primárias ou em chapas, folhas ou tiras"/>
        <s v="Veículos automóveis para usos especiais (por exemplo: auto-socorros, camiões-guindastes, veículos de combate a incêndio, camiões-betoneiras, veículos para varrer, veículos para espalhar, veículos-oficinas, veículos radiológicos), exceto os concebidos pri"/>
        <s v="Aparelhos emissores (transmissores) para radiotelefonia, radiotelegrafia, radiodifusão ou televisão, mesmo incorporando um aparelho de recepção ou um aparelho de gravação ou de reprodução de som; câmaras de televisão; câmaras de video de imagens fixas e o"/>
        <s v="Outros tubos e perfis ocos (por exemplo: soldados, rebitados, agrafados ou com os bordos simplesmente aproximados), de ferro ou aço"/>
        <s v="Máquinas de lavar louça; máquinas e aparelhos para limpar ou secar garrafas ou outros recipientes; máquinas e aparelhos para encher, fechar, rolhar ou rotular garrafas, caixas, latas, sacos ou outros recipientes; máquinas e aparelhos para capsular garrafa"/>
        <s v="Densímetros, areómetros, pesa-líquidos e instrumentos flutuantes semelhantes, termómetros, pirómetros, barómetros, higrómetros e psicrómetros, registadores ou não, mesmo combinados entre si"/>
        <s v="Ésteres fosfóricos e seus sais, incluindo os lactofosfatos; seus derivados halogenados, sulfonados, nitrados ou nitrosados"/>
        <s v="Ferramentas intercambiáveis para ferramentas manuais, mesmo mecânicas, ou para máquinas-ferramentas (por exemplo: de embutir, estampar, puncionar, roscar (interior ou exteriormente), furar, escarear, mandrilar, fresar, tornear, aparafusar), incluídas as f"/>
        <s v="Caseínas, caseinatos e outros derivados das caseínas; colas de caseína"/>
        <s v="Preparações para decapagem de metais; fluxos para soldar e outras preparações auxiliares para soldar metais; pastas e pós para soldar, compostos de metal e outras matérias; preparações dos tipos utilizados para enchimento ou revestimento de eléctrodos ou "/>
        <s v="Matérias corantes orgânicas sintéticas, mesmo de constituição química definida; preparações indicadas na Nota 3 do presente capítulo, à base de matérias corantes orgânicas sintéticas; produtos orgânicos sintéticos dos tipos utilizados como agentes de aviv"/>
        <s v="Contadores de gases, de líquidos ou de electricidade, incluídos os aparelhos para a sua aferição"/>
        <s v="Outras chapas, folhas, películas, tiras e lâminas, de plástico"/>
        <s v="Silicones, em formas primárias"/>
        <s v="Conversores, cadinhos ou colheres de fundição, lingoteiras e máquinas de vazar (moldar), para metalurgia, aciaria ou fundição"/>
        <s v="Outras ligas de aço, em lingotes ou outras formas primárias; produtos semimanufacturados, de outras ligas de aço"/>
        <s v="Outros ácidos inorgânicos e outros compostos oxigenados inorgânicos dos elementos não metálicos"/>
        <s v="Leveduras (vivas ou mortas); outros microrganismos monocelulares mortos (exceto as vacinas da posição 3002); pós para levedar, preparados"/>
        <s v="Geradores de gás de ar (gás pobre) ou de gás de água, com ou sem depuradores; geradores de acetileno e geradores semelhantes de gás, operados a água, com ou sem depuradores"/>
        <s v="Resistências elétricas (incluídos os reóstatos e os potenciómetros), exceto de aquecimento"/>
        <s v="Outro calçado com sola exterior e parte superior de borracha ou plástico"/>
        <s v="Cordas, cabos, entrançados, lingas e artefactos semelhantes, de ferro ou aço, não isolados para usos elétricos"/>
        <s v="Rolhas (incluídas as cápsulas de coroa, rolhas de parafuso e vertedoras), tampas, cápsulas para garrafas, batoques ou tampões roscados, protectores de batoques ou tampões, selos de garantia e outros acessórios para embalagem, de metais comuns"/>
        <s v="Estopins e rastilhos, de segurança; cordéis detonantes; fulminantes e cápsulas fulminantes; escorvas; detonadores elétricos"/>
        <s v="Correntes, cadeias, e suas partes, de ferro fundido, ferro ou aço"/>
        <s v="Elementos químicos radioactivos e isótopos radioactivos (incluídos os elementos químicos e isótopos cindíveis ou férteis), e seus compostos; misturas e resíduos contendo esses produtos"/>
        <s v="Fios de seda ou de desperdícios de seda, acondicionados para venda a retalho; pelo de Messina (crina de Florença)"/>
        <s v="Sulfatos; alúmenes; peroxosulfatos (persulfatos)"/>
        <s v="Compostos heterocíclicos exclusivamente de hetero-átomo(s) de oxigénio"/>
        <s v="Tungsténio (volfrâmio) e suas obras, incluídos os desperdícios, resíduos e sucata"/>
        <s v="Outras obras de cobre"/>
        <s v="Fios de outras ligas de aço"/>
        <s v="Máquinas-ferramentas para trabalhar quaisquer matérias por desbaste, operando por laser ou por outro feixe de luz ou de fotões, por ultra-som, electro-erosão, processos electroquímicos, por feixes de electrões, feixes iónicos ou por jacto de plasma"/>
        <s v="Barras, perfis e fios, de níquel"/>
        <s v="Alcalóides vegetais, naturais ou sintéticos, seus sais, éteres, ésteres e outros derivados"/>
        <s v="Tapetes e outros revestimentos para pavimentos de matérias têxteis, tufados, mesmo confeccionados"/>
        <s v="Pós e escamas, de níquel"/>
        <s v="Máquinas-ferramentas para trabalhar pedra, produtos cerâmicos, betão (concreto), fibrocimento ou matérias minerais semelhantes, ou para o trabalho a frio do vidro"/>
        <s v="Barras e perfis de cobre"/>
        <s v="Aparelhos receptores de televisão, mesmo incorporando um aparelho receptor de radiodifusão ou um aparelho de gravação ou de reprodução de som ou de imagens; monitores e projectores de video"/>
        <s v="Suportes preparados para gravação de som ou para gravações semelhantes, não gravados, exceto os produtos do Capítulo 37"/>
        <s v="Tecidos de algodão, contendo menos de 85 %, em peso, de algodão, combinados, principal ou unicamente, com fibras sintéticas ou artificiais, com peso não superior a 200 g/m2"/>
        <s v="Tubos flexíveis de metais comuns, mesmo com acessórios"/>
        <s v="Preparações denominadas « aceleradores de vulcanização »; plastificantes compostos para borracha ou plástico, não especificados nem compreendidos em outras posições; preparações antioxidantes e outros estabilizadores compostos, para borracha ou plástico"/>
        <s v="Laminadores de metais e seus cilindros"/>
        <s v="Pedras de cantaria ou de construção (exceto de ardósia) trabalhadas e obras destas pedras, exceto as da posição 6801; cubos, pastilhas e artigos semelhantes, para mosaicos, de pedra natural (incluída a ardósia), mesmo com suporte; grânulos, fragmentos e"/>
        <s v="Carbono (negros-de-carbono e outras formas não compreendidas em outras posições)"/>
        <s v="Cetonas e quinonas, mesmo contendo outras funções oxigenadas, e seus derivados halogenados, sulfonados, nitratos ou nitrosados"/>
        <s v="Polímeros de cloreto de vinilo ou de outras olefinas halogenadas, em formas primárias"/>
        <s v="Fluidos para freios hidráulicos e outros líquidos preparados para transmissões hidráulicas, que não contenham óleos de petróleo nem de minerais betuminosos, ou que os contenham em proporção inferior a 70 %, em peso"/>
        <s v="Ferramentas pneumáticas, hidráulicas ou de motor (eléctrico ou não eléctrico) incorporado, de uso manual"/>
        <s v="Chapas, folhas, tiras, varetas e perfis, de borracha vulcanizada não endurecida"/>
        <s v="Filés de peixes e outra carne de peixes (mesmo picada), frescos, refrigerados ou congelados"/>
        <s v="Turbinas hidráulicas, rodas hidráulicas, e seus reguladores"/>
        <s v="Instrumentos e aparelhos de geodesia, topografia, agrimensura, nivelamento, fotogrametria, hidrografia, oceanografia, hidrologia, meteorologia ou de geofísica, exceto bússolas; telémetros"/>
        <s v="Tijolos, placas (lajes), ladrilhos e peças cerâmicas semelhantes, para construção, refractários, que não sejam de farinhas siliciosas fósseis nem de terras siliciosas semelhantes"/>
        <s v="Hidrocarbonetos acíclicos"/>
        <s v="Vidros de segurança consistindo em vidros temperados ou formados por folhas contracoladas"/>
        <s v="Heterósidos, naturais ou sintéticos, seus sais, éteres, ésteres e outros derivados"/>
        <s v="Linho em bruto ou trabalhado, mas não fiado; estopas e desperdícios de linho (incluídos os desperdícios de fios e fiapos)"/>
        <s v="Esteatite natural, mesmo desbastada ou simplesmente cortada à serra ou por outro meio, em blocos ou placas de forma quadrada ou rectangular; talco"/>
        <s v="Chapas e tiras de cobre, de espessura superior a 0,15 mm"/>
        <s v="Tornos (incluídos os centros de torneamento), para metais"/>
        <s v="Tubos e seus acessórios [por exemplo: uniões, cotovelos, mangas (luvas)], de níquel"/>
        <s v="Aço inoxidável, em lingotes ou outras formas primárias; produtos semimanufacturados de aço inoxidável"/>
        <s v="Medicamentos (exceto os produtos das posições 3002, 3005 ou 3006) constituídos por produtos misturados entre si, preparados para fins terapêuticos ou profilácticos, mas não apresentados em doses nem acondicionados para venda a retalho"/>
        <s v="Fornos elétricos industriais ou de laboratório, incluídos os que funcionam por indução ou por perdas dielétricas; outros aparelhos industriais ou de laboratório, para tratamento térmico de matérias por indução ou por perdas dielétricas"/>
        <s v="Sucos e extractos vegetais; matérias pécticas, pectinatos e pectatos; ágar-ágar e outros produtos mucilaginosos e espessantes derivados dos vegetais, mesmo modificados"/>
        <s v="Partes reconhecíveis como destinadas às máquinas das posições 8501 ou 8502"/>
        <s v="Artigos e aparelhos ortopédicos, incluídas as cintas e fundas médico-cirúrgicas e as muletas; talas, goteiras e outros artigos e aparelhos para fracturas; artigos e aparelhos de prótese; aparelhos para facilitar a audição dos surdos e outros aparelhos par"/>
        <s v="Sobretudos, japonas, gabões, capas, anoraques, blusões e semelhantes, de uso masculino, exceto os artefactos da posição 6203"/>
        <s v="Outros produtos hortícolas preparados ou conservados, exceto em vinagre ou em ácido acético, não congelados, com excepção dos produtos da posição 2006"/>
        <s v="Molas e folhas de molas, de ferro ou aço"/>
        <s v="Alcatrões de madeira; óleos de alcatrão de madeira; creosoto de madeira; metileno; breu (pez) vegetal; breu (pez) para a indústria da cerveja e preparações semelhantes à base de colofônias, de ácidos resínicos ou de breu (pez) vegetal"/>
        <s v="Produtos laminados planos de ferro ou aço não ligado, de largura igual ou superior a 600 mm, folheados ou chapeados, ou revestidos"/>
        <s v="Pastas químicas de madeira, à soda ou ao sulfato, exceto pastas para dissolução"/>
        <s v="Manteiga e outras matérias gordas provenientes do leite; pastas de barrar (espalhar) de produtos provenientes do leite"/>
        <s v="Lâmpadas e tubos elétricos de incandescência ou de descarga, incluídos os artigos denominados « faróis e projectores, em unidades seladas » e as lâmpadas e tubos de raios ultravioleta ou infravermelhos; lâmpadas de arco"/>
        <s v="Carvões activados; matérias minerais naturais activadas; negros de origem animal, incluído o negro animal esgotado"/>
        <s v="Produtos e artefactos, de matérias têxteis, para usos técnicos, indicados na Nota 7 do presente capítulo"/>
        <s v="Compostos diazóicos, azóicos e azóxicos"/>
        <s v="Halogenetos e oxialogenetos dos elementos não metálicos"/>
        <s v="Resinas de petróleo, resinas de cumarona-indeno, politerpenos, polissulfuretos, polissulfonas e outros produtos mencionados na Nota 3 do presente capítulo, não especificados nem compreendidos em outras posições, em formas primárias"/>
        <s v="Preparações e artigos farmacêuticos indicados na Nota 4 do presente capítulo"/>
        <s v="Hormonas, prostaglandinas, tromboxanos e leucotrienos, naturais ou reproduzidos por síntese; seus derivados e análogos estruturais, incluindo os polipéptidos de cadeia modificada, utilizados principalmente como hormonas"/>
        <s v="Carrosséis, baloiços, instalações de tiro ao alvo e outras diversões de parques e feiras; circos ambulantes e colecções de animais ambulantes; teatros ambulantes"/>
        <s v="Máquinas de calcular e máquinas de bolso que permitem gravar, reproduzir e visualizar informações, com função de cálculo incorporada; máquinas de contabilidade, máquinas de franquear, de emitir bilhetes e máquinas semelhantes, com dispositivo de cálculo i"/>
        <s v="Fios de ferro ou aço não ligado"/>
        <s v="Máquinas e aparelhos de uso agrícola, hortícola ou florestal, para preparação ou trabalho do solo ou para cultura; rolos para relvados ou para campos de desporto"/>
        <s v="Fios de alumínio"/>
        <s v="Empilhadores; outros veículos para movimentação de carga e semelhantes, equipados com dispositivo de elevação"/>
        <s v="Cal viva, cal apagada e cal hidráulica, com exclusão do óxido e do hidróxido de cálcio da posição 2825"/>
        <s v="Bulldozers, angledozers, niveladoras, raspo-transportadoras (scrapers), pás mecânicas, escavadoras, carregadoras e pás carregadoras, compactadores e rolos ou cilindros compressores, autopropulsores"/>
        <s v="Pastas (ouates), gazes, ataduras e artigos análogos (por exemplo: pensos, esparadrapos, sinapismos), impregnados ou recobertos de substâncias farmacêuticas ou acondicionados para venda a retalho para usos medicinais, cirúrgicos, dentários ou veterinários"/>
        <s v="Outros açúcares, incluídos a lactose, maltose, glicose e frutose (levulose), quimicamente puras, no estado sólido; xaropes de açúcares, sem adição de aromatizantes ou de corantes; sucedâneos do mel, mesmo misturados com mel natural; açúcares e melaços car"/>
        <s v="Couros preparados após curtimenta ou após secagem e couros e peles apergaminhados, de bovinos (incluindo os búfalos) ou de equídeos, depilados, mesmo divididos, exceto os da posição 4114"/>
        <s v="Vestuário e seus acessórios, de couro natural ou reconstituído"/>
        <s v="Magnésio e suas obras, incluídos os desperdícios, resíduos e sucata"/>
        <s v="Cimentos, argamassas, concretos e composições semelhantes, refratários"/>
        <s v="Produtos laminados planos, de ferro ou aço não ligado, de largura inferior a 600 mm, não folheados ou chapeados, nem revestidos"/>
        <s v="Fluoretos; fluorossilicatos, fluoroaluminatos e outros sais complexos de flúor"/>
        <s v="Refrigeradores, congeladores (freezers) e outro material, máquinas e aparelhos para a produção de frio, com equipamento eléctrico ou outro; bombas de calor, excluídas as máquinas e aparelhos de ar condicionado da posição 8415"/>
        <s v="Fios de cobre"/>
        <s v="Matérias minerais não especificadas nem compreendidas em outras posições"/>
        <s v="Armas de guerra, exceto revólveres, pistolas e armas brancas"/>
        <s v="Caulim e outras argilas caulínicas, mesmo calcinadas"/>
        <s v="Peixes congelados, exceto os filés de peixes e outra carne de peixes da posição 03.04"/>
        <s v="Máquinas-ferramentas para rebarbar, afiar, amolar, rectificar, brunir ou polir ou realizar outras operações de acabamento em metais ou ceramais (cermets) por meio de mós, de abrasivos ou de produtos polidores, exceto as máquinas de cortar ou acabar engre"/>
        <s v="Pneumáticos novos, de borracha"/>
        <s v="Tintas e vernizes, à base de polímeros sintéticos ou de polímeros naturais modificados, dispersos ou dissolvidos num meio aquoso"/>
        <s v="Peptonas e seus derivados; outras matérias protéicas e seus derivados; pó de peles"/>
        <s v="Pentóxido de difosfóro; ácido fosfórico; ácidos polifosfóricos, de constituição química definida ou não"/>
        <s v="Outros produtos cerâmicos refractários (por exemplo: retortas, cadinhos, muflas, bocais, tampões, suportes, copelas, tubos, mangas, varetas) que não sejam de farinhas siliciosas fósseis nem de terras siliciosas semelhantes"/>
        <s v="Poeiras, pó e escamas, de zinco"/>
        <s v="Partes e acessórios dos veículos das posições 8711 a 8713"/>
        <s v="Tubos de alumínio"/>
        <s v="Preparações alimentícias não especificadas nem compreendidas noutras posições"/>
        <s v="Outros brinquedos; modelos reduzidos e modelos semelhantes para divertimento, mesmo animados; quebra-cabeças (puzzles) de qualquer tipo"/>
        <s v="Outros produtos hortícolas preparados ou conservados, exceto em vinagre ou em ácido acético, congelados, com excepção dos produtos da posição 2006"/>
        <s v="Prata (incluída a prata dourada ou platinada), em formas brutas ou semimanufacturadas, ou em pó"/>
        <s v="Máquinas e aparelhos dos tipos utilizados exclusiva ou principalmente na fabricação de &quot;esferas&quot; (boules) ou de plaquetas (wafers), de dispositivos semicondutores, de circuitos integrados eletrônicos, etc"/>
        <s v="Óxidos de boro; ácidos bóricos"/>
        <s v="Lacas corantes e suas preparações"/>
        <s v="Sais e hidróxidos de amónio quaternários; lecitinas e outros fosfoaminolípidos, de constitução química definida ou não"/>
        <s v="Sacos de quaisquer dimensões, para embalagem"/>
        <s v="Betumes e asfaltos, naturais; xistos e areias betuminosos; asfaltites e rochas asfálticas"/>
        <s v="Desperdícios de algodão (incluídos os desperdícios de fios e fiapos)"/>
        <s v="Mates de cobalto e outros produtos intermediários da metalurgia do cobalto; cobalto e suas obras, incluídos os desperdícios, resíduos e sucata"/>
        <s v="Reboques e semi-reboques para quaisquer veículos; outros veículos não autopropulsores; suas partes"/>
        <s v="Outros impressos, incluídas as estampas, gravuras e fotografias"/>
        <s v="Caixas de fundição; placas de fundo para moldes; modelos para moldes; moldes para metais (exceto lingoteiras), carbonetos metálicos, vidro, matérias minerais, borracha ou plástico"/>
        <s v="Mangueiras e tubos semelhantes, de matérias têxteis, mesmo com reforço ou acessórios de outras matérias"/>
        <s v="Outros tecidos impregnados, revestidos ou recobertos; telas pintadas para cenários teatrais, para fundos de estúdio ou para usos semelhantes"/>
        <s v="Peixes secos, salgados ou em salmoura; peixes defumados, mesmo cozidos antes ou durante a defumação; farinhas, pós e pellets, de peixe, próprios para alimentação humana"/>
        <s v="Pigmentos, opacificantes e cores preparados, composições vitrificáveis, engobos, esmaltes metálicos líquidos e preparações semelhantes, dos tipos utilizados nas indústrias da cerâmica, do esmalte e do vidro; fritas de vidro e outros vidros, em pó, em grân"/>
        <s v="Outros sais dos ácidos ou peroxoácidos inorgânicos (incluindo aluminossilicatos de constituição química definida ou não), exceto azidas"/>
        <s v="Material fixo de vias férreas ou semelhantes; aparelhos de sinalização, segurança, controle ou comando para vias férreas, rodoviárias ou fluviais"/>
        <s v="Mós e artefactos semelhantes, sem armação, para moer, desfibrar, triturar, amolar, polir, rectificar ou cortar; pedras para amolar ou para polir, manualmente, e suas partes, de pedras naturais, de abrasivos naturais ou artificiais aglomerados ou de cerâmi"/>
        <s v="Máquinas e aparelhos para soldar (mesmo de corte) elétricos (incluídos os a gás aquecido electricamente), a laser ou outros feixes de luz ou de fotões, a ultra-som, a feixe de electrões, a impulsos magnéticos ou a jacto de plasma; máquinas e aparelhos el"/>
        <s v="Outros chapéus e artefactos de uso semelhante, mesmo guarnecidos"/>
        <s v="Gorduras e óleos animais ou vegetais, e respectivas fracções, parcial ou totalmente hidrogenados, interesterificados, reesterificados ou elaidinizados, mesmo refinados, mas não preparados de outro modo"/>
        <s v="Ferramentas manuais (incluídos os corta-vidros) não especificadas nem compreendidas em outras posições; lâmpadas ou lamparinas de soldar (maçaricos) e semelhantes; tornos de apertar, sargentos e semelhantes, exceto os acessórios ou partes de máquinas-fer"/>
        <s v="Construções e suas partes (por exemplo: pontes e elementos de pontes, comportas, torres, pórticos, pilares, colunas, armações, estruturas para telhados, portas e janelas, e seus caixilhos, alizares e soleiras, portas de correr, balaustradas), de ferro fun"/>
        <s v="Granalha e pó de ferro fundido bruto, de ferro spiegel (especular), de ferro ou aço"/>
        <s v="Vaselina; parafina, cera de petróleo microcristalina, slack wax, ozocerite, cera de linhite, cera de turfa, outras ceras minerais e produtos semelhantes obtidos por síntese ou por outros processos, mesmo corados"/>
        <s v="Hidretos, nitretos, azidas, silicietos e boretos, quimicamente definidos ou não"/>
        <s v="Electroímanes; ímanes permanentes e artefactos destinados a tornarem-se ímanes permanentes após magnetização; placas, mandris e dispositivos semelhantes, magnéticos ou electromagnéticos, de fixação; acoplamentos, embraiagens, variadores de velocidade e fr"/>
        <s v="Legumes de vagem, secos, em grão, mesmo pelados ou partidos"/>
        <s v="Aparelhos e instrumentos de pesagem, incluídas as básculas e balanças para verificar peças fabricadas, excluídas as balanças sensíveis a pesos não superiores a 5 cg; pesos para quaisquer balanças"/>
        <s v="Reagentes de diagnóstico ou de laboratório, em qualquer suporte ou preparados, exceto os das posições 3002 ou 3006; materiais de referência certificados"/>
        <s v="Fatos, conjuntos, casacos, calças, jardineiras, bermudas e calções (shorts) (exceto de banho), de uso masculino"/>
        <s v="Monofilamentos cuja maior dimensão do corte transversal seja superior a 1 mm (monofios), varas, bastões e perfis, mesmo trabalhados à superfície mas sem qualquer outro trabalho, de plásticos"/>
        <s v="Calandras e laminadores, exceto os destinados ao tratamento de metais ou vidro, e seus cilindros"/>
        <s v="Redes de malhas com nós, em panos ou em peça, obtidas a partir de cordéis, cordas ou cabos; redes confeccionadas para a pesca e outras redes confeccionadas, de matérias têxteis"/>
        <s v="Vidro das posições 70.03, 70.04 ou 70.05, recurvado, biselado, gravado, brocado, esmaltado ou trabalhado de outro modo, mas não emoldurado nem associado a outras matérias"/>
        <s v="Preparações anticongelantes e líquidos preparados para descongelamento"/>
        <s v="Outras máquinas e aparelhos de escritório [por exemplo: duplicadores hectográficos ou a stencil, máquinas para imprimir endereços, distribuidores automáticos de papel-moeda, máquinas para seleccionar, contar ou empacotar moedas, afiadores (apontadores) me"/>
        <s v="Minérios de manganês e seus concentrados, incluídos os minérios de manganês ferruginosos e seus concentrados, de teor de manganês de =&gt; 20%, em peso, sobre o produto seco"/>
        <s v="Objectos de vidro para serviço de mesa, cozinha, toucador, escritório, ornamentação de interiores ou usos semelhantes, exceto os das posições 7010 ou 7018"/>
        <s v="Máquinas-ferramentas para aplainar, plainas-limadoras, máquinas-ferramentas para escatelar, mandrilar, cortar ou acabar engrenagens, serrar, seccionar e outras máquinas-ferramentas que operem por eliminação de metal ou de ceramais (cermets), não especific"/>
        <s v="Cordas, cabos, tranças e artefatos semelhantes, de cobre, não isolados para usos elétricos"/>
        <s v="Malas e maletas, incluídas as de toucador e as maletas e pastas para documentos e de estudantes, os estojos para óculos, binóculos, máquinas fotográficas e de filmar, instrumentos musicais, armas, e artefactos semelhantes; sacos de viagem, sacos isolantes"/>
        <s v="Outros artefactos confeccionados, incluídos os moldes para vestuário"/>
        <s v="Agentes de apresto ou de acabamento, aceleradores de tingimento ou de fixação de matérias corantes e outros produtos e preparações (por exemplo: aprestos preparados e preparações mordentes) dos tipos utilizados na indústria têxtil, na indústria do papel, "/>
        <s v="Aquecedores (fogões de sala), caldeiras de fornalha, fogões de cozinha (incluídos os que possam ser utilizados acessoriamente no aquecimento central), grelhadores (churrasqueiras), braseiras, fogareiros a gás, aquecedores de pratos, e aparelhos não eléctr"/>
        <s v="Preparações químicas para usos fotográficos, exceto vernizes, colas, adesivos e preparações semelhantes; produtos não misturados, quer doseados tendo em vista usos fotográficos, quer acondicionados para venda a retalho para esses mesmos usos e prontos pa"/>
        <s v="Queimadores para alimentação de fornalhas, de combustíveis líquidos, combustíveis sólidos pulverizados ou de gás; fornalhas automáticas, incluídas as antefornalhas, grelhas mecânicas, descarregadores mecânicos de cinzas e dispositivos semelhantes"/>
        <s v="Dispositivos de cristais líquidos que não constituam artigos compreendidos mais especificamente em outras posições; lasers, exceto díodos laser; outros aparelhos e instrumentos de óptica, não especificados nem compreendidos em outras posições do presente"/>
        <s v="Gorduras e óleos animais ou vegetais, cozidos, oxidados, desidratados ou modificados quimicamente por qualquer outro processo"/>
        <s v="Máquinas-ferramentas (incluídas as unidades com cabeça deslizante) para furar, escarear, fresar ou roscar, interior ou exteriormente, metais, por eliminação de matéria, exceto os tornos (incluídos os centros de torneamento) da posição 8458"/>
        <s v="Banheiras, « chuveiros », pias, lavatórios, bidés, sanitários e seus assentos e tampas, caixas de descarga (autoclismos) e artigos semelhantes para usos sanitários ou higiénicos, de plástico"/>
        <s v="Fio-máquina de outras ligas de aço"/>
        <s v="Relógios para painéis de instrumentos e relógios semelhantes, para automóveis, veículos aéreos, embarcações ou para outros veículos"/>
        <s v="Feltros, mesmo impregnados, revestidos, recobertos ou estratificados"/>
        <s v="Gorduras, óleos e respectivas fracções, de peixes ou de mamíferos marinhos, mesmo refinados, mas não quimicamente modificados"/>
        <s v="Vinhos de uvas frescas, incluídos os vinhos enriquecidos com álcool; mostos de uvas, excluídos os da posição 2009"/>
        <s v="Sulfuretos; polissulfuretos, de constituição química definida ou não"/>
        <s v="Aparelhos para interrupção, seccionamento, protecção, derivação, ligação ou conexão de circuitos elétricos (por exemplo: interruptores, comutadores, corta-circuitos, pára-raios, limitadores de tensão, eliminadores de onda, tomadas de corrente, caixas de "/>
        <s v="Microscópios, exceto ópticos; difractógrafos"/>
        <s v="Grafite natural"/>
        <s v="Solventes e diluentes orgânicos compostos; preparações para remover tintas ou vernizes"/>
        <s v="Lãs de escórias de altos fornos, de outras escórias, lã de rocha e lãs minerais semelhantes; vermiculite e argilas, expandidas, espuma de escórias e produtos minerais semelhantes, expandidos; misturas e obras de matérias minerais para isolamento do calor "/>
        <s v="Decalcomanias de qualquer espécie"/>
        <s v="Ditionites e sulfoxilatos"/>
        <s v="Tecidos de fibras sintéticas descontínuas, contendo pelo menos 85 %, em peso, destas fibras"/>
        <s v="Aparelhos fotográficos; aparelhos e dispositivos, incluindo as lâmpadas e tubos de luz-relâmpago (flash) para fotografia, exceto as lâmpadas e tubos de descarga da posição 8539"/>
        <s v="Máquinas para preparação de matérias têxteis; máquinas para fiação, dobragem ou torção de matérias têxteis e outras máquinas e aparelhos para fabricação de fios têxteis; máquinas de bobinar (incluídas as bobinadeiras de trama) ou de dobar matérias têxteis"/>
        <s v="Outras obras de cerâmica"/>
        <s v="Chapas, folhas e tiras, de chumbo; pó e escamas, de chumbo"/>
        <s v="Máquinas e aparelhos auxiliares para as máquinas das posições 8444, 8445, 8446 ou 8447 (por exemplo: maquinetas, mecanismos Jacquard, quebra-urdiduras e quebra-tramas, mecanismos troca-lançadeiras); partes e acessórios reconhecíveis como exclusiva ou prin"/>
        <s v="Frutas e outras partes comestíveis de plantas, preparadas ou conservadas de outro modo, com ou sem adição de açúcar ou de outros edulcorantes ou de álcool, não especificadas nem compreendidas noutras posições"/>
        <s v="Fitas impressoras para máquinas de escrever e fitas impressoras semelhantes, tintadas ou preparadas de outra forma para imprimir, montadas ou não em carretéis ou cartuchos; almofadas de carimbo, impregnadas ou não, com ou sem caixa"/>
        <s v="Frutas secas, exceto das posições 0801 a 0806; misturas de frutas secas ou de frutas de casca rija, do presente capítulo"/>
        <s v="Produtos laminados planos, de outras ligas de aço, de largura inferior a 600 mm"/>
        <s v="Pigmentos (incluídos os pós e flocos metálicos) dispersos em meios não aquosos, no estado líquido ou pastoso, dos tipos utilizados na fabricação de tintas; folhas para marcar a ferro; tinturas e outras matérias corantes apresentadas em formas próprias ou "/>
        <s v="Binóculos, lunetas, incluídas as astronómicas, telescópios ópticos, e suas armações; outros instrumentos de astronomia e suas armações, exceto os aparelhos de radioastronomia"/>
        <s v="Lã, pêlos finos ou grosseiros, cardados ou penteados (incluída a « lã penteada a granel »)"/>
        <s v="Cloretos, oxicloretos e hidroxicloretos; brometos e oxibrometos; iodetos e oxiiodetos"/>
        <s v="Outras obras de vidro"/>
        <s v="Pimenta (do género Piper); pimentos dos géneros Capsicum ou Pimenta, secos ou triturados ou em pó"/>
        <s v="Outras frutas de casca rija, frescas ou secas, mesmo sem casca ou peladas"/>
        <s v="Cimentos hidráulicos (incluídos os cimentos não pulverizados, denominados clinkers), mesmo corados"/>
        <s v="Recipientes para gases comprimidos ou liquefeitos, de ferro fundido, ferro ou aço"/>
        <s v="Outras máquinas e aparelhos, para o trabalho da pasta de papel, do papel ou do cartão, incluídas as cortadeiras de todos os tipos"/>
        <s v="Óxido de zinco; peróxido de zinco"/>
        <s v="Filmes fotográficos sensibilizados, não impressionados, em rolos, de matérias diferentes do papel, do cartão ou dos têxteis; filmes fotográficos de revelação e cópia instantâneas, em rolos, sensibilizados, não impressionados"/>
        <s v="Máquinas de lavar roupa, mesmo com dispositivo de secagem"/>
        <s v="Partes e acessórios não especificados nem compreendidos noutras posições do presente Capítulo, para máquinas, aparelhos, instrumentos ou artigos do Capítulo 90"/>
        <s v="Partes e acessórios, dos artigos das posições 9301 a 9304"/>
        <s v="Sulfitos; tiosulfatos"/>
        <s v="Casacos compridos, capas, anoraques, blusões e semelhantes, de uso feminino, exceto os artefactos da posição 6204"/>
        <s v="Máquinas e aparelhos para ensaios de dureza, tracção, compressão, elasticidade e de outras propriedades mecânicas de materiais (por exemplo: metais, madeira, têxteis, papel, plásticos)"/>
        <s v="Óxidos e hidróxidos de ferro; terras corantes contendo, em peso, 70 % ou mais de ferro combinado, expresso em Fe2O3"/>
        <s v="Lanternas elétricas portáteis destinadas a funcionar por meio da sua própria fonte de energia (por exemplo: de pilhas, de acumuladores, de magnetos), excluídos os aparelhos de iluminação da posição 8512"/>
        <s v="Limas, grosas, alicates (mesmo cortantes), tenazes, pinças, cisalhas para metais, corta-tubos, corta-pinos, saca-bocados e ferramentas semelhantes, manuais"/>
        <s v="Construções pré-fabricadas"/>
        <s v="Máquinas para extrudar, estirar, texturizar ou cortar matérias têxteis sintéticas ou artificiais"/>
        <s v="Secantes preparados"/>
        <s v="Etiquetas de qualquer espécie, de papel ou cartão, impressas ou não"/>
        <s v="Caldeiras de vapor (geradores de vapor), excluídas as caldeiras para aquecimento central concebidas para produção de água quente e vapor de baixa pressão; caldeiras denominadas « de água sobreaquecida »"/>
        <s v="Cortinados, cortinas e estores; sanefas e reposteiros"/>
        <s v="Fenóis; fenóis-álcoois"/>
        <s v="Fios de filamentos artificiais (exceto linhas para costurar), não acondicionados para venda a retalho, incluídos os monofilamentos artificiais com menos de 67 decitex"/>
        <s v="Lentes, prismas, espelhos e outros elementos de óptica, de qualquer matéria, montados, para instrumentos e aparelhos, exceto os de vidro não trabalhado opticamente"/>
        <s v="Chapas, tiras e folhas, de níquel"/>
        <s v="Pontas, pregos, percevejos, escápulas e artefactos semelhantes, de cobre ou de ferro ou aço com cabeça de cobre; parafusos, pinos ou pernos, roscados, porcas, ganchos roscados, rebites, chavetas, cavilhas, contrapinos ou troços, anilhas (arruelas) incluíd"/>
        <s v="Lixívias residuais da fabricação de pasta de celulose, incluídos os lignossulfonatos"/>
        <s v="Barras, perfis e fios, de zinco"/>
        <s v="Aparelhos elétricos de sinalização (excluídos os de transmissão de mensagens), de segurança, de contrôle ou de comando, para vias férreas ou semelhantes, vias terrestres ou fluviais, para áreas ou parques de estacionamento, instalações portuárias ou para"/>
        <s v="Hidrogénio, gases raros e outros elementos não metálicos"/>
        <s v="Recipientes p/gases comprimidos/liquefeitos, de alumínio"/>
        <s v="Telas metálicas (incluídas as telas contínuas ou sem fim), grades e redes, de fios de ferro ou aço; chapas e tiras, distendidas, de ferro ou aço"/>
        <s v="Papel e cartão kraft, não revestidos, em rolos ou em folhas, exceto das posições 4802 e 4803"/>
        <s v="Dextrina e outros amidos e féculas modificados (por exemplo: amidos e féculas pré-gelatinizados ou esterificados); colas à base de amidos ou de féculas, de dextrina ou de outros amidos ou féculas modificados"/>
        <s v="Peças isolantes, inteiramente de matérias isolantes, ou com simples peças metálicas de montagem (suportes roscados, por exemplo) incorporadas na massa, para máquinas, aparelhos e instalações elétricas, exceto os isoladores da posição 8546; tubos isolado"/>
        <s v="Tapetes e outros revestimentos para pavimentos de matérias têxteis, tecidos, exceto os tufados e os flocados, mesmo confeccionados, incluídos os tapetes denominados « Kelim » ou « Kilim », « Schumacks » ou « Soumak », « Karamanie » e tapetes semelhantes "/>
        <s v="Metais preciosos no estado coloidal; compostos inorgânicos ou orgânicos de metais preciosos, de constituição química definida ou não; amálgamas de metais preciosos"/>
        <s v="Azeite de oliveira e respectivas fracções, mesmo refinados, mas não quimicamente modificados"/>
        <s v="Máquinas, aparelhos e material (exceto as máquinas-ferramentas das posições 8456 a 8465), para fundir ou compor caracteres tipográficos ou para preparação ou fabricação de clichés, blocos, cilindros ou outros elementos de impressão; caracteres tipográfic"/>
        <s v="Microscópios ópticos, incluídos os microscópios para fotomicrografia, cinefotomicrografia ou microprojecção"/>
        <s v="Guarnições de fricção (por exemplo: placas, rolos, tiras, segmentos, discos, anéis, pastilhas), não montadas, para travões (freios), embraiagens ou qualquer outro mecanismo de fricção, à base de amianto (asbesto), de outras substâncias minerais ou de celu"/>
        <s v="Blocos, placas, tijolos, ladrilhos, telhas e outros artefactos, de vidro prensado ou moldado, mesmo armado, para construção; cubos, pastilhas e outros artigos semelhantes, de vidro, mesmo com suporte, para mosaicos ou decorações semelhantes; vitrais de vi"/>
        <s v="Carbonato de magnésio natural (magnesite); magnésia electrofundida; magnésia calcinada a fundo (sinterizada), mesmo contendo pequenas quantidades de outros óxidos adicionados antes da sinterização; outro óxido de magnésio, mesmo puro"/>
        <s v="Talhas; cadernais e moitões; guinchos e cabrestantes; macacos"/>
        <s v="Louça, outros artigos de uso doméstico e artigos de higiene ou de toucador, de porcelana"/>
        <s v="Luvas, mitenes e semelhantes"/>
        <s v="Papel e cartão, não revestidos, dos tipos utilizados para escrita, impressão ou outros fins gráficos, e papel e cartão para fabricar cartões ou tiras perfurados, não perfurados, em rolos ou em folhas de forma quadrada ou rectangular, de qualquer formato o"/>
        <s v="Abrasivos naturais ou artificiais, em pó ou em grãos, aplicados sobre matérias têxteis, papel, cartão ou outras matérias, mesmo recortados, costurados ou reunidos de outro modo"/>
        <s v="Outras tintas e vernizes; pigmentos a água preparados, utilizados para acabamento de couros"/>
        <s v="Tecidos de malha-urdidura (incluídos os fabricados em teares para galões), exceto das posições 6001 a 6004"/>
        <s v="Calçado com sola exterior de borracha, plástico, couro natural ou reconstituído e parte superior de matérias têxteis"/>
        <s v="Veludos e pelúcias tecidos e tecidos de froco (chenille), exceto os artefactos das posições 5802 ou 5806"/>
        <s v="Reservatórios, tonéis, cubas e recipientes semelhantes, de ferro fundido, ferro ou aço, de capacidade &gt; 300 litros, sem dispositivos mecânicos nem térmicos"/>
        <s v="Pomadas e cremes para calçado, encáusticos, preparações para dar brilho a pinturas de carroçarias, vidros ou metais, pastas e pós para arear e preparações semelhantes [mesmo apresentados em papel, pastas (ouates), feltros, falsos tecidos, plástico ou borr"/>
        <s v="Linhas para costurar de filamentos sintéticos ou artificiais, mesmo acondicionadas para venda a retalho"/>
        <s v="Desperdícios, resíduos e sucata de ferro fundido, ferro ou aço; desperdícios de ferro ou aço, em lingotes"/>
        <s v="Instrumentos de desenho, de traçado ou de cálculo (por exemplo: máquinas de desenhar, pantógrafos, transferidores, estojos de desenho geométrico, réguas de cálculo e discos de cálculo); instrumentos de medida de distâncias de uso manual (por exemplo: metr"/>
        <s v="Silicatos; silicatos dos metais alcalinos comerciais"/>
        <s v="Obras de asfalto ou de produtos semelhantes (por exemplo: breu ou pez)"/>
        <s v="Partes de máquinas ou de aparelhos, não especificadas nem compreendidas em outras posições do presente capítulo, não contendo conexões elétricas, partes isoladas electricamente, bobinas, contactos nem quaisquer outros elementos com características elétric"/>
        <s v="Livros, brochuras e impressos semelhantes, mesmo em folhas soltas"/>
        <s v="Hipocloritos; hipoclorito de cálcio comercial; cloritos; hipobromitos"/>
        <s v="Fitas, exceto os artefactos da posição 5807; fitas sem trama, de fios ou fibras paralelizados e colados (bolducs)"/>
        <s v="Matérias corantes de origem vegetal ou animal e preparações à base dessas matérias"/>
        <s v="Plantas, partes de plantas, sementes e frutos, das espécies utilizadas principalmente em perfumaria, medicina ou como insecticidas, parasiticidas e semelhantes, frescos ou secos, mesmo cortados, triturados ou em pó"/>
        <s v="Placas indicadoras, placas sinalizadoras, placas-endereços e placas semelhantes, números, letras e sinais diversos, de metais comuns, exceto os da posição 94.05."/>
        <s v="Fibras ópticas e feixes de fibras ópticas; cabos de fibras ópticas, exceto os da posição 8544; matérias polarizantes, em folhas ou em placas; lentes (incluídas as de contacto), prismas, espelhos e outros elementos de óptica de qualquer matéria, não monta"/>
        <s v="Pastas (ouates) de matérias têxteis e artigos destas pastas; fibras têxteis de comprimento não superior a 5 mm (tontisses), nós e borbotos de matérias têxteis"/>
        <s v="Antibióticos"/>
        <s v="Borracha misturada, não vulcanizada, em formas primárias ou em chapas, folhas ou tiras"/>
        <s v="Artigos e equipamentos para cultura física, ginástica, atletismo, outros desportos (incluído o ténis de mesa) ou jogos ao ar livre, não especificados nem compreendidos em outras posições deste capítulo; piscinas, incluídas as infantis"/>
        <s v="Celulose e seus derivados químicos, não especificados nem compreendidos em outras posições, em formas primárias"/>
        <s v="Obras de cimento, de betão (concreto) ou de pedra artificial, mesmo armadas"/>
        <s v="Tintas de impressão, tintas de escrever ou de desenhar e outras tintas, mesmo concentradas ou no estado sólido"/>
        <s v="Canetas esferográficas; canetas e marcadores de ponta de feltro ou de outras pontas porosas; canetas de tinta permanente e outras canetas; estiletes para duplicadores; lapiseiras; canetas porta-penas, porta-lápis e artigos semelhantes; suas partes (inclui"/>
        <s v="Reservatórios, tonéis, cubas e recipientes semelhantes para quaisquer matérias (exceto gases comprimidos ou liquefeitos), de alumínio, de capacidade superior a 300 l, sem dispositivos mecânicos ou térmicos, mesmo com revestimento interior ou calorífugo."/>
        <s v="Facas e lâminas cortantes, para máquinas ou para aparelhos mecânicos"/>
        <s v="Misturas de alquilbenzenos ou de alquilnaftalenos"/>
        <s v="Produtos de origem animal, não especificados nem compreendidos em outras posições; animais mortos dos Capítulos 1 ou 3, impróprios para alimentação humana"/>
        <s v="Acessórios para tubos [por exemplo: uniões, cotovelos, mangas (luvas)], de cobre"/>
        <s v="Encerados e estores de exterior; tendas; velas para embarcações, para pranchas à vela ou para carros à vela; artigos para acampamento"/>
        <s v="Outro vestuário de malha"/>
        <s v="Sortido de serras, limas, etc.uso manual, de metais comuns"/>
        <s v="Tântalo e suas obras, incluídos os desperdícios, resíduos e sucata"/>
        <s v="Partes de máquinas ou de aparelhos, não especificadas nem compreendidas noutras posições do presente Capítulo, que não contenham conexões elétricas, partes isoladas eletricamente, bobinas, contatos nem quaisquer outros elementos com características elétri"/>
        <s v="Elementos de vias férreas, de ferro fundido, ferro ou aço; carris, contracarris e cremalheiras, agulhas, cróssimas, alavancas para comando de agulhas e outros elementos de cruzamentos e desvios, dormentes, eclissas, coxins de carril, cantoneiras, placas d"/>
        <s v="Lápis (exceto os da posição 9608), minas, pastéis, carvões, gizes para escrever ou desenhar e gizes de alfaiate"/>
        <s v="Colofónias e ácidos resínicos, e seus derivados; essência de colofónia e óleos de colofónia; gomas fundidas"/>
        <s v="Isoladores de qualquer matéria, para usos elétricos"/>
        <s v="Pastas para modelar, ceras para dentistas e outras composições para dentistas à base de gesso"/>
        <s v="Minérios de ferro e seus concentrados, incluídas as pirites de ferro ustuladas (cinzas de pirites)"/>
        <s v="Artefactos para apetrechamento de construções, de plástico, não especificados nem compreendidos em outras posições"/>
        <s v="Sais dos ácidos oxometálicos ou peroxometálicos"/>
        <s v="Compostos de função carboxiimida (incluindo a sacarina e seus sais) ou de função imina"/>
        <s v="Aparelhos videofónicos de gravação ou de reprodução, mesmo incorporando um receptor de sinais videofónicos"/>
        <s v="Serviços de mesa e outros artigos de uso doméstico, de higiene ou de toucador, de plástico"/>
        <s v="Outras barras de ferro ou aço não ligado"/>
        <s v="Preparações e conservas de peixes; caviar e seus sucedâneos preparados a partir de ovas de peixe"/>
        <s v="Tecidos de fios de filamentos artificiais, incluídos os tecidos obtidos a partir dos produtos da posição 5405"/>
        <s v="Óleos de nabo silvestre, de colza ou de mostarda, e respectivas fracções, mesmo refinados, mas não quimicamente modificados"/>
        <s v="Serras manuais; folhas de serras de todos os tipos (incluídas as fresas-serras e as folhas não dentadas para serrar)"/>
        <s v="Artefactos de uso doméstico, e suas partes, de ferro fundido, ferro ou aço; palha de ferro ou aço; esponjas, esfregões, luvas e artefactos semelhantes para limpeza, polimento e usos semelhantes, de ferro ou aço"/>
        <s v="Luvas, mitenes e semelhantes, de malha"/>
        <s v="Outros móveis e suas partes"/>
        <s v="Carroçarias para os veículos automóveis das posições 8701 a 8705, incluídas as cabinas"/>
        <s v="Outros tapetes e revestimentos para pisos (pavimentos), de matérias têxteis, mesmo confeccionados"/>
        <s v="Aparelhos de mecanoterapia; aparelhos de massagem; aparelhos de psicotécnica; aparelhos de ozonoterapia, de oxigenoterapia, de aerossolterapia, aparelhos respiratórios de reanimação e outros aparelhos de terapia respiratória"/>
        <s v="Pentes, travessas para o cabelo e artigos semelhantes; alfinetes para cabelo; picos, onduladores, bigudis e artefactos semelhantes para penteados, exceto os da posição 8516, e suas partes"/>
        <s v="Produtos tanantes orgânicos sintéticos; produtos tanantes inorgânicos; preparações tanantes, mesmo contendo produtos tanantes naturais; preparações enzimáticas para a pré-curtimenta"/>
        <s v="Correias transportadoras ou de transmissão, de matérias têxteis, mesmo impregnadas, revestidas ou recobertas, de plástico, ou estratificadas com plástico ou reforçadas com metal ou com outras matérias"/>
        <s v="Dolomite, mesmo sinterizada ou calcinada, incluindo a dolomite desbastada ou simplesmente cortada à serra ou por outro meio, em blocos ou placas de forma quadrada ou rectangular; aglomerado de dolomite"/>
        <s v="Vidro vazado ou laminado, em chapas, folhas ou perfis, mesmo com camada absorvente, reflectora ou não, mas sem qualquer outro trabalho"/>
        <s v="Nitritos; nitratos"/>
        <s v="Outras máquinas-ferramentas para trabalhar metais ou ceramais (cermets), operando sem eliminação de matéria"/>
        <s v="Produtos laminados planos, de ferro ou aço não ligado, de largura igual ou superior a 600 mm, laminados a frio, não folheados ou chapeados, nem revestidos"/>
        <s v="Reservatórios, barris, tambores, latas, caixas e recipientes semelhantes (incluídos os recipientes tubulares, rígidos ou flexíveis) para quaisquer matérias (exceto gases comprimidos ou liquefeitos), de alumínio, de capacidade não superior a 300 litros, s"/>
        <s v="Outras obras moldadas, de ferro fundido, ferro ou aço"/>
        <s v="Preparações para molhos e molhos preparados; condimentos e temperos compostos; farinha de mostarda e mostarda preparada"/>
        <s v="Vassouras e escovas, mesmo constituindo partes de máquinas, de aparelhos ou de veículos, vassouras mecânicas de uso manual, exceto as motorizadas, espanadores; cabeças preparadas para escovas, pincéis e artigos semelhantes; bonecas e rolos para pintura; "/>
        <s v="Outros compostos orgânicos"/>
        <s v="Óleo de palma e respectivas fracções, mesmo refinados, mas não quimicamente modificados"/>
        <s v="Enzimas; enzimas preparadas não especificadas nem compreendidas em outras posições"/>
        <s v="Outros tecidos de fibras sintéticas descontínuas"/>
        <s v="Farinhas siliciosas fósseis (por exemplo, kieselguhr, tripolita, diatomita) e outras terras siliciosas análogas de densidade aparente não superior a 1, mesmo calcinadas"/>
        <s v="Peneiras e crivos, manuais"/>
        <s v="Reservatórios, barris, tambores, latas, caixas e recipientes semelhantes para quaisquer matérias (exceto gases comprimidos ou liquefeitos), de ferro fundido, ferro ou aço, de capacidade não superior a 300 litros, sem dispositivos mecânicos ou térmicos, m"/>
        <s v="Berílio, crómio, germânio, vanádio, gálio, háfnio (céltio), índio, nióbio (colômbio), rénio e tálio, e suas obras, incluídos os desperdícios, resíduos e sucata"/>
        <s v="Outros papéis e cartões, não revestidos nem impregnados, em rolos ou em folhas, não tendo sofrido trabalho complementar nem tratamento, exceto os especificados na Nota 3 do presente Capítulo"/>
        <s v="Teares para fabricar malhas, máquinas de costura por entrelaçamento (couture-tricotage), máquinas para fabricar guipuras, tules, rendas, bordados, passamanarias, galões ou redes, e máquinas para inserir tufos"/>
        <s v="Ardósia, mesmo desbastada ou simplesmente cortada a serra ou por outro meio, em blocos ou placas de forma quadrada ou retangular"/>
        <s v="Madeira marchetada e madeira incrustada; estojos e guarda-jóias, para joalharia e ourivesaria, e obras semelhantes, de madeira; estatuetas e outros objectos de ornamentação, de madeira; artigos de mobiliário, de madeira, que não se incluam no Capítulo 94"/>
        <s v="Aparelhos e artefactos para usos químicos ou para outros usos técnicos, de cerâmica; alguidares, gamelas e outros recipientes semelhantes para usos rurais, de cerâmica; bilhas e outras vasilhas próprias para transporte ou embalagem, de cerâmica"/>
        <s v="Óleos e outros produtos provenientes da destilação dos alcatrões de hulha a alta temperatura; produtos análogos em que os constituintes aromáticos predominem em peso relativamente aos constituintes não aromáticos"/>
        <s v="Pára-quedas (incluindo os pára-quedas dirigíveis e os parapentes) e os pára-quedas giratórios; suas partes e acessórios"/>
        <s v="Produtos hortícolas secos, mesmo cortados em pedaços ou fatias, ou ainda triturados ou em pó, mas sem qualquer outro preparo"/>
        <s v="Açúcares quimicamente puros, exceto sacarose, lactose, maltose, glicose e frutose; seus éteres e ésteres e seus sais"/>
        <s v="Máquinas e aparelhos para soldar, mesmo de corte, exceto os da posição 8515; máquinas e aparelhos a gás para têmpera superficial"/>
        <s v="Câmaras-de-ar de borracha"/>
        <s v="Sementes de anis, badiana, funcho, coentro, cominho ou de alcaravia; bagas de zimbro"/>
        <s v="Tecidos de lã cardada ou de pêlos finos cardados"/>
        <s v="T-shirts e camisolas interiores, de malha"/>
        <s v="Cavalos, asininos e muares, vivos"/>
        <s v="Outras gorduras e óleos vegetais (incluído o óleo de jojoba) e respectivas fracções, fixos, mesmo refinados, mas não quimicamente modificados"/>
        <s v="Outras máquinas e aparelhos de terraplanagem, nivelamento, raspagem, escavação, compactação, extracção ou perfuração da terra, de minerais ou minérios; bate-estacas e arranca-estacas; limpa-neves"/>
        <s v="Centros de maquinagem, máquinas de sistema monostático (single station) e máquinas de estações múltiplas, para trabalhar metais"/>
        <s v="Monofilamentos sintéticos, com pelo menos 67 decitex e cuja maior dimensão da secção transversal não seja superior a 1 mm; lâminas e formas semelhantes (por exemplo: palha artificial) de matérias têxteis sintéticas, cuja largura aparente não seja superior"/>
        <s v="Chapéus e outros artefactos de uso semelhante, de malha ou confeccionados com rendas, feltro ou outros produtos têxteis, em peça (mas não em tiras), mesmo guarnecidos; coifas e redes, para o cabelo, de qualquer matéria, mesmo guarnecidas"/>
        <s v="Camisas de malha, de uso masculino"/>
        <s v="Camisolas e pulôveres, cardigans, coletes e artigos semelhantes, de malha"/>
        <s v="Máquinas de costura, exceto para costurar cadernos, da posição 8440; móveis, bases e tampas, próprios para máquinas de costura; agulhas para máquinas de costura"/>
        <s v="Máquinas e aparelhos (exceto as máquinas da posição 8450), para lavar, limpar, espremer, secar, passar, prensar (incluídas as prensas fixadoras), branquear, tingir, para apresto e acabamento, para revestir ou impregnar fios, tecidos ou obras de matérias "/>
        <s v="Peróxido de hidrogênio (água oxigenada), mesmo solidificado com ureia"/>
        <s v="Grafite artificial; grafite coloidal ou semicoloidal; preparações à base de grafite ou de outros carbonos, em pastas, blocos, lamelas ou outros produtos intermediários"/>
        <s v="Tecidos de malha de largura não superior a 30 cm, contendo, em peso, 5 % ou mais de fios de elastómeros ou de fios de borracha, exceto da posição 6001"/>
        <s v="Construções e suas partes (por exemplo: pontes e elementos de pontes, torres, pórticos ou pilonos, pilares, colunas, armações, estruturas para telhados, portas e janelas, e seus caixilhos, alizares e soleiras, balaustradas), de alumínio, exceto as constr"/>
        <s v="Aspiradores"/>
        <s v="Camisas de uso masculino"/>
        <s v="Plaquetas, varetas, pontas e objetos semelhantes para ferramentas, não montados, de ceramais (cermets)"/>
        <s v="Monopés, bipés, tripés e artigos semelhantes"/>
        <s v="Outras formas (por exemplo: varetas, tubos, perfis) e artigos (por exemplo: discos e anilhas (arruelas)) de borracha não vulcanizada"/>
        <s v="Fatos de saia-casaco, conjuntos, casacos, vestidos, saias, saias-calças, calças, jardineiras, bermudas e calções (shorts) (exceto de banho), de uso feminino"/>
        <s v="Cofres-fortes, portas blindadas e compartimentos para casas-fortes, cofres e caixas de segurança e artefatos semelhantes, de metais comuns"/>
        <s v="Baunilha"/>
        <s v="Veículos para inspeção e manutenção de vias férreas ou semelhantes, mesmo autopropulsores"/>
        <s v="Artigos de fios, lâminas ou formas semelhantes das posições 5404 ou 5405; outros cordéis, cordas e cabos"/>
        <s v="Caixas, sacos, bolsas, cartuchos e outras embalagens, de papel, cartão, pasta (ouate) de celulose ou de mantas de fibras de celulose; cartonagens para escritórios, lojas e estabelecimentos semelhantes"/>
        <s v="Motocicletas (incluídos os ciclomotores) e outros ciclos equipados com motor auxiliar, mesmo com carro lateral; carros laterais"/>
        <s v="Fios de filamentos sintéticos ou artificiais (exceto linhas para costurar), acondicionados para venda a retalho"/>
        <s v="Cábreas; guindastes, incluídos os de cabos; pontes rolantes, pórticos de descarga e de movimentação, pontes-guindastes, carros-pórticos, carros-guindastes"/>
        <s v="Gengibre, açafrão, curcuma, tomilho, louro, caril e outras especiarias"/>
        <s v="Madeira contraplacada ou compensada, madeira folheada, e madeiras estratificadas semelhantes"/>
        <s v="Tules, filó e tecidos de malhas com nós; rendas em peça, em tiras ou em motivos para aplicar, exceto os produtos das posições 6002 a 6006"/>
        <s v="Cadeiras de rodas e outros veículos para inválidos, mesmo com motor ou outro mecanismo de propulsão"/>
        <s v="Relógios de pulso, relógios de bolso e relógios semelhantes (incluídos os contadores de tempo dos mesmos tipos), exceto os da posição 9101"/>
        <s v="Meios de cultura preparados para o desenvolvimento e a manutenção de microrganismos (incluindo os vírus e os organismos similares) ou de células vegetais, humanas ou animais"/>
        <s v="Tecidos de fios de metal e tecidos de fios metálicos ou de fios têxteis metalizados da posição 56.05, dos tipos utilizados em vestuário, para guarnição de interiores ou usos semelhantes, não especificados nem compreendidos noutras posições"/>
        <s v="Carbonetos de constituição química definida ou não"/>
        <s v="Cortiça aglomerada (com ou sem aglutinantes) e suas obras"/>
        <s v="Painéis de partículas e painéis semelhantes (por exemplo, painéis denominados «  oriented strand board » e painéis denominados «  waferboard »), de madeira ou de outras matérias lenhosas, mesmo aglomeradas com resinas ou com outros aglutinantes orgânicos"/>
        <s v="Gira-discos, electrofones, leitores de cassetes e outros aparelhos de reprodução de som, sem dispositivo de gravação de som"/>
        <s v="Vestuário e seus acessórios (incluídas as luvas, mitenes e semelhantes), de borracha vulcanizada não endurecida, para quaisquer usos"/>
        <s v="Chaves de porcas, manuais (incluídas as chaves dinamométricas); chaves de caixa intercambiáveis, mesmo com cabos"/>
        <s v="Outras estruturas flutuantes (por exemplo: balsas, reservatórios, caixões, bóias de amarração, bóias de sinalização e semelhantes)"/>
        <s v="Calçado com sola exterior de borracha, plástico, couro natural ou reconstituído e parte superior de couro natural"/>
        <s v="Barras de ferro ou aço não ligado, simplesmente forjadas, laminadas, estiradas ou extrudadas, a quente, incluídas as que tenham sido submetidas a torção após laminagem"/>
        <s v="Carretéis, bobinas, tubos, canelas e suportes semelhantes, de pasta de papel, papel ou cartão, mesmo perfurados ou endurecidos"/>
        <s v="Lâmpadas, tubos e válvulas electrónicos, de cátodo quente, cátodo frio ou fotocátodo (por exemplo: lâmpadas, tubos e válvulas, de vácuo, de vapor ou de gás, ampolas rectificadoras de vapor de mercúrio, tubos catódicos, tubos e válvulas para câmaras de tel"/>
        <s v="Veículos aéreos (aeronaves) não tripulados"/>
        <s v="Outras obras de zinco"/>
        <s v="Produtos de padaria, pastelaria ou da indústria de bolachas e biscoitos, mesmo adicionados de cacau; hóstias, cápsulas vazias para medicamentos, obreias, pastas secas de farinha, amido ou fécula em folhas e produtos semelhantes"/>
        <s v="Painéis de fibras de madeira ou de outras matérias lenhosas, mesmo aglomeradas com resinas ou com outros aglutinantes orgânicos"/>
        <s v="Pastas químicas de madeira, ao bissulfito, exceto pastas para dissolução"/>
        <s v="Colheres, garfos, conchas, escumadeiras, pás para tortas, facas especiais para peixe ou para manteiga, pinças para açúcar e artefactos semelhantes"/>
        <s v="Óleos de coco (óleo de copra), de palmiste ou de babaçu e respectivas fracções, mesmo refinados, mas não quimicamente modificados"/>
        <s v="Armações para óculos e artigos semelhantes, e suas partes"/>
        <s v="Metais alcalinos ou alcalino-terrosos; metais de terras raras, escândio e ítrio, mesmo misturados ou ligados entre si; mercúrio"/>
        <s v="Pneumáticos recauchutados ou usados, de borracha; protectores, bandas de rodagem para pneumáticos e flaps, de borracha"/>
        <s v="Doces, geleias, marmelades, purés e pastas de frutas, obtidos por cozimento, com ou sem adição de açúcar ou de outros edulcorantes"/>
        <s v="Zinco em formas brutas"/>
        <s v="Suportes elásticos para camas; colchões, edredões, almofadas, pufes, travesseiros e artigos semelhantes, equipados com molas ou guarnecidos interiormente de quaisquer matérias, compreendendo esses artigos de borracha ou de plástico alveolares, mesmo recob"/>
        <s v="Facas (exceto da posição 8208) de lâmina cortante ou serrilhada, incluídas as podadeiras de lâmina móvel, e suas lâminas"/>
        <s v="Coque de petróleo, betume de petróleo e outros resíduos dos óleos de petróleo ou de minerais betuminosos"/>
        <s v="Extractos de malte; preparações alimentícias de farinhas, grumos, sêmolas, amidos, féculas ou extractos de malte, não contendo cacau ou contendo-o numa proporção inferior a 40 %, em peso, não especificadas nem compreendidas noutras posições; preparações a"/>
        <s v="Máquinas automáticas de venda de produtos (por exemplo: selos, cigarros, alimentos ou bebidas), incluídas as máquinas de trocar dinheiro"/>
        <s v="Livros de registo e de contabilidade, blocos de notas, de encomendas, de recibos, de apontamentos, de papel para cartas, agendas e artigos semelhantes, cadernos, pastas para documentos, classificadores, capas para encadernação (de folhas soltas ou outras)"/>
        <s v="Papel dos tipos utilizados para a fabricação de papéis higiénicos e de toucador e semelhantes, pasta (ouate) de celulose ou mantas de fibras de celulose, dos tipos utilizados para fins domésticos ou sanitários, em rolos de largura não superior a 36 cm, ou"/>
        <s v="Flores, folhagem e frutos, artificiais, e suas partes; artefactos confeccionados com flores, folhagem e frutos, artificiais"/>
        <s v="Pó e escamas, de cobre"/>
        <s v="Outros revólveres e pistolas"/>
        <s v="Sabões; produtos e preparações orgânicos tensoactivos utilizados como sabão, em barras, pães, pedaços ou figuras moldadas, mesmo contendo sabão; produtos e preparações orgânicos tensoactivos para lavagem da pele, sob a forma de líquido ou de creme, acondi"/>
        <s v="Quartzo (exceto areias naturais); quartzites, mesmo desbastadas ou simplesmente cortadas à serra ou por outro meio, em blocos ou placas de forma quadrada ou rectangular"/>
        <s v="Meias-calças; meias de qualquer espécie e artefactos semelhantes, incluídas as meias para varizes, de malha"/>
        <s v="Artigos para festas, carnaval ou outros divertimentos, incluídos os artigos de magia e artigos surpresa"/>
        <s v="Mica trabalhada e suas obras, incluída a mica aglomerada ou reconstituída, mesmo com suporte de papel, de cartão ou de outras matérias"/>
        <s v="Bijutarias"/>
        <s v="Tecidos de lã penteada ou de pêlos finos penteados"/>
        <s v="Acetais, semi-acetais, mesmo contendo outras funções oxigenadas, e seus derivados halogenados, sulfonados, nitrados ou nitrosados"/>
        <s v="Areias naturais de qualquer espécie, mesmo coradas, exceto areias metalíferas do Capítulo 26"/>
        <s v="Tachas, pregos, percevejos e artefatos semelhantes, de ferro fundido, ferro ou aço"/>
        <s v="Louça, outros artigos de uso doméstico e artigos de higiene ou de toucador, de cerâmica, exceto de porcelana"/>
        <s v="Artigos de higiene ou de farmácia (incluídas as chupetas), de borracha vulcanizada não endurecida, mesmo com partes de borracha endurecida"/>
        <s v="Máquinas-ferramentas (incluídas as máquinas para pregar, grampear, colar ou reunir por qualquer outro modo) para trabalhar madeira, cortiça, osso, borracha endurecida, plásticos duros ou matérias duras semelhantes"/>
        <s v="Fios de lã ou de pêlos finos, acondicionados para venda a retalho"/>
        <s v="Máquinas e aparelhos para colheita ou debulha de produtos agrícolas, incluídas as enfardadeiras de palha ou forragem; cortadores de relva e ceifeiras; máquinas para limpar e seleccionar ovos, frutas ou outros produtos agrícolas, exceto as da posição 8437"/>
        <s v="Tesouras e suas lâminas, de metais comuns"/>
        <s v="Papéis, cartões e têxteis, fotográficos, sensibilizados, não impressionados"/>
        <s v="Veículos automóveis para transporte de mercadorias"/>
        <s v="Guarda-chuvas, sombrinhas e guarda-sóis (incluindo as bengalas-guarda-chuvas e os guarda-sóis de jardim e semelhantes)"/>
        <s v="Contêineres, incluindo os de transporte de fluidos, especialmente concebidos e equipados para um ou vários meios de transporte"/>
        <s v="Extractos tanantes de origem vegetal; taninos e seus sais, éteres, ésteres e outros derivados"/>
        <s v="Canas de pesca, anzóis e outros artigos para a pesca à linha; camaroeiros e redes semelhantes para qualquer finalidade; iscas e chamarizes (exceto os das posições 9208 ou 9705) e artigos semelhantes de caça e pesca"/>
        <s v="Vidro em esferas (exceto as microsferas da posição 7018), barras, varetas e tubos, não trabalhado"/>
        <s v="Máquinas de ordenhar e máquinas e aparelhos, para a indústria de lacticínios"/>
        <s v="Minérios de nióbio, tântalo, vanádio ou de zircónio, e seus concentrados"/>
        <s v="Obras de pérolas naturais ou cultivadas, de pedras preciosas ou semipreciosas, pedras sintéticas ou reconstituídas"/>
        <s v="Fibras artificiais descontínuas, cardadas, penteadas ou transformadas de outro modo para fiação"/>
        <s v="Contas, imitações de pérolas naturais ou cultivadas, imitações de pedras preciosas ou semipreciosas e artefactos semelhantes de vidro e suas obras, exceto de bijutaria; olhos de vidro, exceto de prótese; estatuetas e outros objectos de ornamentação, de "/>
        <s v="Sobretudos, japonas, gabões, capas, anoraques, blusões e semelhantes, de malha, de uso masculino, exceto os artefactos da posição 6103"/>
        <s v="Carimbos, incluindo os datadores e numeradores, sinetes e artigos semelhantes (incluindo os aparelhos para impressão de etiquetas), manuais; dispositivos manuais de composição tipográfica e jogos de impressão manuais que contenham tais dispositivos"/>
        <s v="Calendários de qualquer espécie, impressos, incluindo os blocos-calendários para desfolhar"/>
        <s v="Máquinas para limpeza, selecção ou peneiração de grãos ou de produtos hortícolas secos; máquinas e aparelhos para a indústria de moagem ou tratamento de cereais ou de produtos hortícolas secos, exceto dos tipos utilizados em fazendas"/>
        <s v="Desperdícios e resíduos de pilhas, de baterias de pilhas e de acumuladores, elétricos; pilhas, baterias de pilhas e acumuladores, elétricos, inservíveis; partes elétricas de máquinas e aparelhos, não especificadas nem compreendidas em outras posições d"/>
        <s v="Instrumentos musicais cujo som é produzido ou amplificado por meios elétricos (por exemplo: órgãos, guitarras, acordeões)"/>
        <s v="Cacau em pó, sem adição de açúcar ou outros edulcorantes"/>
        <s v="Pás, alviões, picaretas, enxadas, sachos, forcados, forquilhas, ancinhos e rapadeiras; machados, podões e ferramentas semelhantes de gume; tesouras de podar de todos os tipos; foices e foicinhas, facas para feno ou para palha, tesouras para sebes, cunhas "/>
        <s v="Ligas-mães de cobre"/>
        <s v="Partes e acessórios reconhecíveis como sendo exclusiva ou principalmente destinados aos aparelhos das posições 8519 a 8521"/>
        <s v="Vestuário confeccionado com as matérias das posições 5602, 5603, 5903, 5906 ou 5907"/>
        <s v="Outras plantas vivas (incluídas as suas raízes), estacas e enxertos; micélios de cogumelos"/>
        <s v="Borracha endurecida (ebonite, por exemplo) sob qualquer forma, incluindo os desperdícios e resíduos; obras de borracha endurecida"/>
        <s v="Garrafas térmicas e outros recipientes isotérmicos montados, com isolamento produzido pelo vácuo, e suas partes (exceto ampolas de vidro)"/>
        <s v="Câmaras e projectores, cinematográficos, mesmo com aparelhos de gravação ou de reprodução de som incorporados"/>
        <s v="Tubos e perfis ocos, de ferro fundido"/>
        <s v="Artefactos de higiene ou de toucador, e suas partes, de ferro fundido, ferro ou aço"/>
        <s v="Pó e escamas, de alumínio"/>
        <s v="Ceramais (cermets) e suas obras, incluídos os desperdícios e resíduos"/>
        <s v="Folhas para folheados (incluindo as obtidas por corte de madeira estratificada), folhas para contraplacados ou compensados ou para outras madeiras estratificadas semelhantes e madeira serrada longitudinalmente, cortada ou desenrolada, mesmo aplainada, pol"/>
        <s v="Tapetes de matérias têxteis, de pontos nodados ou enrolados, mesmo confeccionados"/>
        <s v="Aparelhos e material dos tipos usados nos laboratórios fotográficos ou cinematográficos (incluídos os aparelhos para projecção ou execução de traçados de circuitos sobre superfícies sensibilizadas de materiais semicondutores), não especificados nem compre"/>
        <s v="Farinhas de cereais, exceto de trigo ou de mistura de trigo com centeio"/>
        <s v="Aparelhos mecânicos de acionamento manual, pesando &lt;= 10 kg, utilizados para preparar, acondicionar ou servir alimentos ou bebidas"/>
        <s v="Outras obras de madeira"/>
        <s v="Estanho em formas brutas"/>
        <s v="Outros veículos aéreos (por exemplo: helicópteros, aviões); veículos espaciais (incluídos os satélites) e seus veículos de lançamento e veículos suborbitais"/>
        <s v="Obras de cestaria obtidas directamente na sua forma a partir de matérias para entrançar ou fabricadas com os artigos da posição 4601; obras de lufa"/>
        <s v="Carneiras, forros, capas, armações, palas e barbicachos, para chapéus e artefatos de uso semelhante"/>
        <s v="Extractos, essências e concentrados de café, chá ou de mate e preparações à base destes produtos ou à base de café, chá ou de mate; chicória torrada e outros sucedâneos torrados do café e respectivos extractos, essências e concentrados"/>
        <s v="Fatos de saia-casaco, conjuntos, casacos, vestidos, saias, saias-calças, calças, jardineiras, bermudas e calções (shorts) (exceto de banho), de malha, de uso feminino"/>
        <s v="Chocolate e outras preparações alimentícias contendo cacau"/>
        <s v="Aparelhos auxiliares para caldeiras das posições 8402 ou 8403 (por exemplo: economizadores, sobreaquecedores, aparelhos de limpeza de tubos ou de recuperação de gás); condensadores para máquinas a vapor"/>
        <s v="Sinos, campainhas, gongos e artefactos semelhantes, não elétricos, de metais comuns; estatuetas e outros objectos de ornamentação, de metais comuns; molduras para fotografias, gravuras ou semelhantes, de metais comuns; espelhos de metais comuns"/>
        <s v="Folhas e tiras, delgadas, de cobre (mesmo impressas ou com suporte de papel, cartão, plástico ou semelhantes), de espessura não superior a 0,15 mm (excluído o suporte)"/>
        <s v="Partes de calçado (incluídas as partes superiores, mesmo fixadas a solas que não sejam as solas exteriores); palmilhas amovíveis; reforços interiores e artefactos semelhantes amovíveis; polainas, perneiras e artefactos semelhantes, e suas partes"/>
        <s v="Artefatos de vidro para sinalização e elementos de óptica de vidro (exceto os da posição 70.15), não trabalhados opticamente"/>
        <s v="Outros tecidos de malha"/>
        <s v="Amianto (asbesto) trabalhado, em fibras; misturas à base de amianto ou à base de amianto e carbonato de magnésio; obras destas misturas ou de amianto (por exemplo: fios, tecidos, vestuário, chapéus e artefactos de uso semelhante, calçado, juntas), mesmo a"/>
        <s v="Hidrazina e hidroxilamina, e seus sais inorgânicos; outras bases inorgânicas; outros óxidos, hidróxidos e peróxidos, de metais"/>
        <s v="Estatuetas e outros objectos de ornamentação, de cerâmica"/>
        <s v="Outras obras de couro natural ou reconstituido"/>
        <s v="Botões, incluídos os de pressão; formas e outras partes, de botões ou de botões de pressão; esboços de botões"/>
        <s v="Artefatos de madeira para mesa ou cozinha"/>
        <s v="Bicicletas e outros ciclos (incluídos os triciclos), sem motor"/>
        <s v="Fatos, conjuntos, casacos, calças, jardineiras, bermudas e calções (shorts) (exceto de banho), de malha, de uso masculino"/>
        <s v="Molibdénio e suas obras, incluídos os desperdícios, resíduos e sucata"/>
        <s v="Amoníaco anidro ou em solução aquosa (amónia)"/>
        <s v="Vestuário confeccionado com tecidos de malha das posições 59.03, 59.06 ou 59.07"/>
        <s v="Boratos; peroxoboratos (perboratos)"/>
        <s v="Arame farpado, de ferro ou aço; arames ou tiras, retorcidos, mesmo farpados, de ferro ou aço, dos tipos utilizados em cercas"/>
        <s v="Artefactos de joalharia e suas partes, de metais preciosos ou de metais folheados ou chapeados de metais preciosos"/>
        <s v="Tâmaras, figos, ananases (abacaxis), abacates, goiabas, mangas e mangostões, frescos ou secos"/>
        <s v="Cores para pintura artística, actividades educativas, pintura de tabuletas, modificação de tonalidades, recreação e cores semelhantes, em pastilhas, tubos, potes, frascos, godés ou acondicionamentos semelhantes"/>
        <s v="Cabos de filamentos sintéticos"/>
        <s v="Outros acessórios de vestuário, confeccionados, de malha; partes de vestuário ou de seus acessórios, de malha"/>
        <s v="Isqueiros e outros acendedores (exceto os da posição 3603), mesmo mecânicos ou elétricos, e suas partes, exceto pedras e pavios"/>
        <s v="Tecidos de malha de largura não superior a 30 cm, exceto das posições 6001 e 6002"/>
        <s v="Balanças sensíveis a pesos &gt;= 5 cg, com ou sem pesos"/>
        <s v="Etiquetas, emblemas e artefactos semelhantes de matérias têxteis, em peça, em fitas ou recortados em forma própria, não bordados"/>
        <s v="Artigos para jogos de salão, incluídos os jogos com motor ou outro mecanismo, os bilhares, as mesas especiais para jogos de casino e os jogos de paulitos automáticos (boliche, por exemplo)"/>
        <s v="Goma-laca; gomas, resinas, gomas-resinas e oleorresinas (bálsamos por exemplo), naturais"/>
        <s v="Suarda e substâncias gordas dela derivadas, incluindo a lanolina"/>
        <s v="Sal (incluídos o sal de mesa e o sal desnaturado) e cloreto de sódio puro, mesmo em solução aquosa ou adicionados de agentes antiaglomerantes"/>
        <s v="Camiseiros, blusas, blusas-camiseiros, de malha, de uso feminino"/>
        <s v="Artefactos de vidro para laboratório, higiene e farmácia, mesmo graduados ou calibrados"/>
        <s v="Tecidos de linho"/>
        <s v="Fios e cordas, de borracha, recobertos de têxteis; fios têxteis, lâminas e formas semelhantes das posições 5404 ou 5405, impregnados, revestidos, recobertos ou embainhados de borracha ou de plásticos"/>
        <s v="Outros instrumentos musicais de sopro (por exemplo: clarinetes, trompetes, gaitas de foles)"/>
        <s v="Casacos compridos, capas, anoraques, blusões e semelhantes, de malha, de uso feminino, exceto os artefactos da posição 6104"/>
        <s v="Papel e cartão revestidos de caulino ou de outras substâncias inorgânicas numa ou nas duas faces, com ou sem aglutinantes, sem qualquer outro revestimento, mesmo coloridos à superfície, decorados à superfície ou impressos, em rolos ou em folhas de forma q"/>
        <s v="Artefactos de uso doméstico, de higiene ou de toucador, e suas partes, de alumínio; esponjas, esfregões, luvas e artefactos semelhantes, para limpeza, polimento e usos semelhantes, de alumínio"/>
        <s v="Roupas de cama, mesa, toucador ou cozinha"/>
        <s v="Sumos de frutas (incluídos os mostos de uvas) ou de produtos hortícolas, não fermentados, sem adição de álcool, com ou sem adição de açúcar ou de outros edulcorantes"/>
        <s v="Óculos para correcção, protecção ou outros fins, e artigos semelhantes"/>
        <s v="Ardósia natural trabalhada e obras de ardósia natural ou aglomerada"/>
        <s v="Cordas, cabos, entrançados e semelhantes, de alumínio, não isolados para usos elétricos"/>
        <s v="Partes (mecanismos de caixas de música, por exemplo) e acessórios (por exemplo: cartões, discos e rolos para instrumentos mecânicos) de instrumentos musicais; metrónomos e diapasões de todos os tipos"/>
        <s v="Óleos de girassol, de cártamo ou de algodão e respectivas fracções, mesmo refinados, mas não quimicamente modificados"/>
        <s v="Planos, plantas e desenhos, de arquitetura, de engenharia e outros planos e desenhos industriais, comerciais, topográficos ou semelhantes, originais, feitos a mão; textos manuscritos; reproduções fotográficas em papel sensibilizado, etc"/>
        <s v="Essências de terebintina, de pinheiro ou provenientes da fabricação da pasta de papel ao sulfato e outras essências terpénicas provenientes da destilação ou de outros tratamentos das madeiras de coníferas; dipenteno em bruto; essência proveniente da fabri"/>
        <s v="Ferragens para encadernação de folhas móveis ou para classificadores, molas para papéis, cantos para cartas, clipes, indicadores para fichas ou cavaleiros e objectos semelhantes de escritório, de metais comuns; grampos apresentados em barretas (por exempl"/>
        <s v="Outros acessórios confeccionados de vestuário; partes de vestuário ou dos seus acessórios, exceto da posição 6212"/>
        <s v="Pedra-pomes; esmeril; corindo natural, granada natural e outros abrasivos naturais, mesmo tratados termicamente"/>
        <s v="Aparelhos de controlo do tempo e contadores de tempo, de mecanismo de relojoaria ou motor síncrono (por exemplo: relógios de ponto, relógios datadores, contadores de horas)"/>
        <s v="Outros artefactos para guarnição de interiores, exceto da posição 9404"/>
        <s v="Canela e flores de caneleira"/>
        <s v="Fios de fibras sintéticas descontínuas (exceto linhas para costurar), não acondicionados para venda a retalho"/>
        <s v="Calhaus, cascalho, pedras britadas, dos tipos geralmente usados em betão (concreto) ou para empedramento de estradas, de vias férreas ou outros balastros, seixos rolados e sílex, mesmo tratados termicamente; macadame de escórias de altos fornos, de outras"/>
        <s v="Envelopes, aerogramas, bilhetes-postais não ilustrados, cartões e papéis para correspondência, de papel ou cartão; caixas, sacos e semelhantes, de papel ou cartão, contendo um sortido de artigos para correspondência"/>
        <s v="Sulfonamidas"/>
        <s v="Papel químico (papel carbono), papel autocopiativo e outros papéis para cópia ou duplicação (incluídos os papéis revestidos ou impregnados, para stencils ou para chapas offset), mesmo impressos, em rolos ou em folhas"/>
        <s v="Chapas e filmes, fotográficos, impressionados e revelados, exceto filmes cinematográficos"/>
        <s v="Fatos de treino para desporto, fatos-macacos e conjuntos de esqui, malhôs, biquinis, calções (shorts) e slips, de banho, de malha"/>
        <s v="Álcool etílico não desnaturado, com um teor alcoólico em volume igual ou superior a 80 % vol; álcool etílico e aguardentes, desnaturados, com qualquer teor alcoólico"/>
        <s v="Aparelhos de projecção fixa; aparelhos fotográficos, de ampliação ou de redução"/>
        <s v="Melaços resultantes da extracção ou refinação do açúcar"/>
        <s v="Despertadores e outros relógios e aparelhos de relojoaria semelhantes, exceto de mecanismo de pequeno volume"/>
        <s v="Fios revestidos por enrolamento, lâminas e formas semelhantes das posições 5404 ou 5405,revestidas por enrolamento, exceto os da posição 5605 e os fios de crina revestidos por enrolamento;fios de froco (chenille);fios denominados &quot;de cadeia&quot; (chaînette)"/>
        <s v="Barras, perfis e fios, de estanho"/>
        <s v="Gás de petróleo e outros hidrocarbonetos gasosos"/>
        <s v="Pulseiras de relógios e suas partes"/>
        <s v="Fatos de treino para desporto, fatos-macacos e conjuntos de esqui, malhôs, biquinis, calções (shorts) e slips de banho; outro vestuário"/>
        <s v="Castinas; pedras calcárias utilizadas na fabricação de cal ou de cimento"/>
        <s v="Caixas de música, órgãos mecânicos de feira, realejos, pássaros cantores mecânicos, serrotes musicais e outros instrumentos musicais não especificados em outra posição do presente capítulo; chamarizes de qualquer tipo; apitos, cornetas de sinais e outros "/>
        <s v="Artefactos de uso doméstico, de higiene ou de toucador, e suas partes, de cobre; esponjas, esfregões, luvas e artefactos semelhantes, para limpeza, polimento ou usos semelhantes, de cobre"/>
        <s v="Obras de fibrocimento, cimento-celulose e produtos semelhantes"/>
        <s v="Produtos semimanufacturados de ferro ou aço não ligado"/>
        <s v="Vidros para relógios e aparelhos semelhantes e vidros semelhantes, vidros para lentes, mesmo correctivas, curvos ou arqueados, ocos ou semelhantes, não trabalhados opticamente; esferas ocas e segmentos de esferas, de vidro, para fabricação desses vidros"/>
        <s v="Tecidos revestidos de cola ou de matérias amiláceas, dos tipos utilizados na encadernação, cartonagem ou usos semelhantes; telas para decalque e telas transparentes para desenho; telas preparadas para pintura; entretelas e tecidos rígidos semelhantes dos "/>
        <s v="Tapetes e outros revestimentos para pavimentos, de feltro, exceto os tufados e os flocados, mesmo confeccionados"/>
        <s v="Outras obras de chumbo"/>
        <s v="Caixotes, caixas, engradados, barricas e embalagens semelhantes, de madeira; carretéis para cabos, de madeira; paletes simples, « paletes-caixas » e outros estrados para carga, de madeira; taipais de paletes de madeira"/>
        <s v="Minérios de cromo e seus concentrados"/>
        <s v="Jornais e publicações periódicas, impressos, mesmo ilustrados ou contendo publicidade"/>
        <s v="Linóleos, mesmo recortados; revestimentos para pavimentos constituídos por um induto ou recobrimento aplicado sobre suporte têxtil, mesmo recortados"/>
        <s v="Fechos de correr (fechos éclair) e suas partes"/>
        <s v="Gipsite; anidrite; gesso, mesmo corado ou adicionado de pequenas quantidades de aceleradores ou de retardadores"/>
        <s v="Outros artigos de cutelaria (por exemplo: máquinas de cortar o cabelo ou tosquiar, fendeleiras, cutelos, incluídos os de açougue e de cozinha, e corta-papéis); utensílios e sortidos de utensílios, de manicuros ou de pedicuros (incluídas as limas para unha"/>
        <s v="Outras sementes e frutos oleaginosos, mesmo triturados"/>
        <s v="Papel-pergaminho e cartão-pergaminho (sulfurizados), papel impermeável a gorduras, papel vegetal, papel cristal e outros papéis calandrados transparentes ou translúcidos, em rolos ou em folhas"/>
        <s v="Velas, pavios, cirios e artigos semelhantes"/>
        <s v="Classificadores, fichários, caixas de classificação, porta-cópias, porta-canetas, porta-carimbos e artefatos semelhantes, de escritório, de metais comuns, excluindo os móveis de escritório da posição 94.03"/>
        <s v="Fios e cordas, de borracha vulcanizada"/>
        <s v="Óxidos de titânio"/>
        <s v="Grumos, sêmolas e pellets, de cereais"/>
        <s v="Sulfuretos dos elementos não metálicos; trissulfureto de fósforo comercial"/>
        <s v="Epóxidos, epoxi-álcoois, epoxi-fenóis e epoxi-éteres, com três átomos no ciclo, e seus derivados halogenados, sulfonados, nitrados ou nitrosados"/>
        <s v="Cervejas de malte"/>
        <s v="Veículos automóveis sem dispositivo de elevação, dos tipos utilizados em fábricas, armazéns, portos ou aeroportos, para o transporte de mercadorias a curtas distâncias; carros-tractores dos tipos utilizados nas estações ferroviárias; suas partes"/>
        <s v="Farinhas de trigo ou de mistura de trigo com centeio"/>
        <s v="Bombas, granadas, torpedos, minas, mísseis, cartuchos e outras munições e projécteis, e suas partes, incluídos os zagalotes, chumbos de caça e buchas para cartuchos"/>
        <s v="Adubos (fertilizantes) minerais ou químicos, fosfatados"/>
        <s v="Aparelhos electromecânicos com motor eléctrico incorporado, de uso doméstico"/>
        <s v="Milho"/>
        <s v="Desperdícios de lã ou de pêlos finos ou grosseiros, incluídos os desperdícios de fios e excluídos os fiapos"/>
        <s v="Iates e outros barcos e embarcações de recreio ou de desporto; barcos a remos e canoas"/>
        <s v="Teares para tecidos"/>
        <s v="Veículos e carros blindados de combate, armados ou não, e suas partes"/>
        <s v="Fio-máquina de ferro ou aço não ligado"/>
        <s v="Fibras sintéticas descontínuas, cardadas, penteadas ou transformadas de outro modo para fiação"/>
        <s v="Glândulas e outros órgãos para usos opoterápicos, dessecados, mesmo em pó; extractos de glândulas ou de outros órgãos ou das suas secreções, para usos opoterápicos; heparina e seus sais; outras substâncias humanas ou animais preparadas para fins terapêuti"/>
        <s v="Combinações, saiotes, calcinhas, camisas de noite, pijamas, déshabillés, roupões de banho, robes de quarto e semelhantes, de malha, de uso feminino"/>
        <s v="Mobiliário para medicina, cirurgia, odontologia ou veterinária (por exemplo: mesas de operação, mesas de exames, camas dotadas de mecanismos para usos clínicos, cadeiras de dentista); cadeiras para salões de cabeleireiro e cadeiras semelhantes, com dispos"/>
        <s v="Manteiga, gordura e óleo, de cacau"/>
        <s v="Outras gorduras e óleos animais, e respectivas frações, mesmo refinados, mas não quimicamente modificados"/>
        <s v="Obras de carpintaria para construções, incluídos os painéis celulares, os painéis para soalhos e as fasquias para telhados (shingles e shakes), de madeira"/>
        <s v="Artigos de seleiro ou de correeiro para animais, de quaisquer matérias"/>
        <s v="Quadros, pinturas e desenhos, feitos inteiramente à mâo, exceto os desenhos da posiçâo 4906 e os artigos manufacturados decorados à mâo; colagens e quadros decorativos semelhantes"/>
        <s v="Elementos químicos impurificados, para utilização eletrônica"/>
        <s v="Compostos, inorgânicos ou orgânicos, dos metais das terras raras, de ítrio ou de escândio ou das misturas destes metais"/>
        <s v="Âncoras, fateixas, e suas partes, de ferro fundido, ferro ou aço"/>
        <s v="Outros instrumentos musicais de cordas (por exemplo: guitarras, violinos, harpas)"/>
        <s v="Máquinas e aparelhos, para brochura ou encadernação, incluídas as máquinas para costurar cadernos"/>
        <s v="Cre"/>
        <s v="Tecidos de algodão, contendo pelo menos 85 %, em peso, de algodão, com peso superior a 200 g/m2"/>
        <s v="Biodiesel e suas misturas, que não contenham ou que contenham menos de 70 %, em peso, de óleos de petróleo ou de óleos minerais betuminosos"/>
        <s v="Cascas, peliculas e outros desperdícios de cacau"/>
        <s v="Agulhas de costura, agulhas de tricô, agulhas-passadoras, agulhas de croché, furadores para bordar e artefactos semelhantes, para uso manual, de ferro ou aço; alfinetes de segurança e outros alfinetes, de ferro ou aço, não especificados nem compreendidos "/>
        <s v="Tecidos de fibras sintéticas descontínuas, contendo menos de 85 %, em peso, destas fibras, combinados, principal ou unicamente, com algodão, de peso superior a 170 g/m2"/>
        <s v="Vestuário e seus acessórios, de malha, para bebés"/>
        <s v="Carrinhos e veículos semelhantes para transporte de crianças, e suas partes"/>
        <s v="Outras partes de relojoaria"/>
        <s v="Açúcares de cana ou de beterraba e sacarose quimicamente pura, no estado sólido"/>
        <s v="Chapéus e outros artefatos de uso semelhante, entrançados por tiras, de qualquer matéria"/>
        <s v="Feldspato; leucite; nefelina e nefelina-sienite; espatoflúor"/>
        <s v="Fios de seda (exceto fios de desperdícios de seda) não acondicionados para venda a retalho"/>
        <s v="Papel e cartão obtidos por colagem de folhas sobrepostas, não revestidos na superfície nem impregnados, mesmo reforçados interiormente, em rolos ou em folhas"/>
        <s v="Molduras de madeira para quadros, fotografias, espelhos ou objetos semelhantes"/>
        <s v="Vaporizadores de toucador, suas armações e cabeças de armações; borlas ou esponjas para pós ou para aplicação de outros cosméticos ou de produtos de toucador"/>
        <s v="Bordados em peça, em tiras ou em motivos para aplicar"/>
      </sharedItems>
    </cacheField>
    <cacheField name="Codigo SH2" numFmtId="49">
      <sharedItems containsMixedTypes="1" containsNumber="1" containsInteger="1" minValue="10" maxValue="97" count="91">
        <n v="27"/>
        <n v="29"/>
        <n v="88"/>
        <n v="87"/>
        <n v="30"/>
        <n v="84"/>
        <n v="76"/>
        <n v="38"/>
        <n v="85"/>
        <n v="72"/>
        <n v="90"/>
        <n v="73"/>
        <n v="31"/>
        <n v="28"/>
        <n v="39"/>
        <n v="34"/>
        <n v="70"/>
        <n v="94"/>
        <s v="04"/>
        <n v="15"/>
        <n v="11"/>
        <n v="68"/>
        <n v="10"/>
        <n v="40"/>
        <n v="81"/>
        <n v="83"/>
        <n v="54"/>
        <n v="74"/>
        <n v="48"/>
        <n v="56"/>
        <n v="55"/>
        <n v="86"/>
        <n v="32"/>
        <n v="75"/>
        <n v="33"/>
        <n v="35"/>
        <n v="25"/>
        <n v="59"/>
        <n v="37"/>
        <s v="05"/>
        <s v="08"/>
        <n v="52"/>
        <n v="82"/>
        <n v="21"/>
        <n v="64"/>
        <n v="36"/>
        <n v="50"/>
        <n v="57"/>
        <s v="03"/>
        <n v="69"/>
        <n v="53"/>
        <n v="13"/>
        <n v="62"/>
        <n v="20"/>
        <n v="47"/>
        <n v="95"/>
        <n v="17"/>
        <n v="41"/>
        <n v="42"/>
        <n v="93"/>
        <n v="79"/>
        <n v="71"/>
        <n v="63"/>
        <n v="49"/>
        <n v="65"/>
        <s v="07"/>
        <n v="26"/>
        <n v="91"/>
        <n v="22"/>
        <n v="78"/>
        <n v="96"/>
        <n v="51"/>
        <s v="09"/>
        <n v="60"/>
        <n v="58"/>
        <n v="12"/>
        <n v="61"/>
        <n v="16"/>
        <n v="44"/>
        <s v="01"/>
        <n v="45"/>
        <n v="89"/>
        <n v="19"/>
        <n v="67"/>
        <n v="66"/>
        <n v="92"/>
        <n v="18"/>
        <s v="06"/>
        <n v="80"/>
        <n v="46"/>
        <n v="97"/>
      </sharedItems>
    </cacheField>
    <cacheField name="Descrição SH2" numFmtId="49">
      <sharedItems count="91">
        <s v="Combustíveis minerais, óleos minerais e produtos da sua destilação; matérias betuminosas; ceras minerais"/>
        <s v="Produtos químicos orgânicos"/>
        <s v="Aeronaves e aparelhos espaciais, e suas partes"/>
        <s v="Veículos automóveis, tratores, ciclos e outros veículos terrestres, suas partes e acessórios"/>
        <s v="Produtos farmacêuticos"/>
        <s v="Reatores nucleares, caldeiras, máquinas, aparelhos e instrumentos mecânicos, e suas partes"/>
        <s v="Alumínio e suas obras"/>
        <s v="Produtos diversos das indústrias químicas"/>
        <s v="Máquinas, aparelhos e materiais elétricos, e suas partes; aparelhos de gravação ou de reprodução de som, aparelhos de gravação ou de reprodução de imagens e de som em televisão, e suas partes e acessórios"/>
        <s v="Ferro fundido, ferro e aço"/>
        <s v="Instrumentos e aparelhos de óptica, de fotografia, de cinematografia, de medida, de controle ou de precisão; instrumentos e aparelhos médico-cirúrgicos; suas partes e acessórios"/>
        <s v="Obras de ferro fundido, ferro ou aço"/>
        <s v="Adubos (fertilizantes)"/>
        <s v="Produtos químicos inorgânicos; compostos inorgânicos ou orgânicos de metais preciosos, de elementos radioativos, de metais das terras raras ou de isótopos"/>
        <s v="Plásticos e suas obras"/>
        <s v="Sabões, agentes orgânicos de superfície, preparações para lavagem, preparações lubrificantes, ceras artificiais, ceras preparadas, produtos de conservação e limpeza, velas e artigos semelhantes, massas ou pastas para modelar, &quot;ceras&quot; para dentistas e Comp"/>
        <s v="Vidro e suas obras"/>
        <s v="Móveis; mobiliário médico-cirúrgico, colchões, almofadas e semelhantes; aparelhos de iluminação não especificados nem compreendidos em outros capítulos; anúncios, cartazes ou tabuletas e placas indicadoras luminosos, e artigos semelhantes; Construções Pré"/>
        <s v="Leite e lacticínios; ovos de aves; mel natural; produtos comestíveis de origem animal, não especificados nem compreendidos noutros Capítulos"/>
        <s v="Gorduras e óleos animais ou vegetais; produtos da sua dissociação; gorduras alimentares elaboradas; ceras de origem animal ou vegetal"/>
        <s v="Produtos da indústria de moagem; malte; amidos e féculas; inulina; glúten de trigo"/>
        <s v="Obras de pedra, gesso, cimento, amianto, mica ou de matérias semelhantes"/>
        <s v="Cereais"/>
        <s v="Borracha e suas obras"/>
        <s v="Outros metais comuns; ceramais (cermets); obras dessas matérias"/>
        <s v="Obras diversas de metais comuns"/>
        <s v="Filamentos sintéticos ou artificiais"/>
        <s v="Cobre e suas obras"/>
        <s v="Papel e cartão; obras de pasta de celulose, de papel ou de cartão"/>
        <s v="Pastas (ouates), feltros e falsos tecidos; fios especiais; cordéis, cordas e cabos; artigos de cordoaria"/>
        <s v="Fibras sintéticas ou artificiais, descontínuas"/>
        <s v="Veículos e material para vias férreas ou semelhantes, e suas partes; aparelhos mecânicos (incluindo os eletromecânicos) de sinalização para vias de comunicação"/>
        <s v="Extratos tanantes e tintoriais; taninos e seus derivados; pigmentos e outras matérias corantes; tintas e vernizes; mástiques; tintas de escrever"/>
        <s v="Níquel e suas obras"/>
        <s v="Óleos essenciais e resinóides; produtos de perfumaria ou de toucador preparados e preparações cosméticas"/>
        <s v="Matérias albuminóides; produtos à base de amidos ou de féculas modificados; colas; enzimas"/>
        <s v="Sal; enxofre; terras e pedras; gesso, cal e cimento"/>
        <s v="Tecidos impregnados, revestidos, recobertos ou estratificados; artigos para usos técnicos de matérias têxteis"/>
        <s v="Produtos para fotografia e cinematografia"/>
        <s v="Outros produtos de origem animal, não especificados nem compreendidos noutros Capítulos"/>
        <s v="Frutas; cascas de frutos cítricos e de melões"/>
        <s v="Algodão"/>
        <s v="Ferramentas, artefatos de cutelaria e talheres, e suas partes, de metais comuns"/>
        <s v="Preparações alimentícias diversas"/>
        <s v="Calçados, polainas e artefatos semelhantes; suas partes"/>
        <s v="Pólvoras e explosivos; artigos de pirotecnia; fósforos; ligas pirofóricas; matérias inflamáveis"/>
        <s v="Seda"/>
        <s v="Tapetes e outros revestimentos para pisos (pavimentos), de matérias têxteis"/>
        <s v="Peixes e crustáceos, moluscos e outros invertebrados aquáticos"/>
        <s v="Produtos cerâmicos"/>
        <s v="Outras fibras têxteis vegetais; fios de papel e tecidos de fios de papel"/>
        <s v="Gomas, resinas e outros sucos e extratos vegetais"/>
        <s v="Vestuário e seus acessórios, exceto de Malha"/>
        <s v="Preparações de produtos hortícolas, de frutas ou de outras partes de plantas"/>
        <s v="Pastas de madeira ou de outras matérias fibrosas celulósicas; papel ou cartão para reciclar (desperdícios e aparas)."/>
        <s v="Brinquedos, jogos, artigos para divertimento ou para esporte; suas partes e acessórios"/>
        <s v="Açúcares e produtos de confeitaria"/>
        <s v="Peles, exceto as peles com pelo, e couros"/>
        <s v="Obras de couro; artigos de correeiro ou de seleiro; artigos de viagem, bolsas e artefatos semelhantes; obras de tripa"/>
        <s v="Armas e munições; suas partes e acessórios"/>
        <s v="Zinco e suas obras"/>
        <s v="Pérolas naturais ou cultivadas, pedras preciosas ou semipreciosas e semelhantes, metais preciosos, metais folheados ou chapeados de metais preciosos (plaquê), e suas obras; bijuterias; moedas"/>
        <s v="Outros artefatos têxteis confeccionados; sortidos; artefatos de matérias têxteis, calçados, chapéus e artefatos de uso semelhante, usados; trapos"/>
        <s v="Livros, jornais, gravuras e outros produtos das indústrias gráficas; textos manuscritos ou datilografados, planos e plantas"/>
        <s v="Chapéus e artefatos de uso semelhante, e suas partes"/>
        <s v="Produtos hortícolas, plantas, raízes e tubérculos, comestíveis."/>
        <s v="Minerios, escórias e cinzas"/>
        <s v="Artigos de relojoaria"/>
        <s v="Bebidas, líquidos alcoólicos e vinagres"/>
        <s v="Chumbo e suas obras"/>
        <s v="Obras diversas"/>
        <s v="Lã, pelos finos ou grosseiros; fios e tecidos de crina"/>
        <s v="Café, chá, mate e especiarias"/>
        <s v="Tecidos de malha"/>
        <s v="Tecidos especiais; tecidos tufados; rendas; tapeçarias; passamanarias; bordados."/>
        <s v="Sementes e frutos oleaginosos; grãos, sementes e frutos diversos; plantas industriais ou medicinais; palhas e forragens"/>
        <s v="Vestuário e seus acessórios, de malha"/>
        <s v="Preparações de carne, de peixes ou de crustáceos, de moluscos ou de outros invertebrados aquáticos"/>
        <s v="Madeira, carvão vegetal e obras de madeira"/>
        <s v="Animais vivos"/>
        <s v="Cortiça e suas obras"/>
        <s v="Embarcações e estruturas flutuantes"/>
        <s v="Preparações à base de cereais, farinhas, amidos, féculas ou leite; produtos de pastelaria"/>
        <s v="Penas e penugem preparadas e suas obras; flores artificiais; obras de cabelo"/>
        <s v="Guarda-chuvas, sombrinhas, guarda-sóis, bengalas, bengalas-assentos, chicotes, pingalins, e suas partes"/>
        <s v="Instrumentos musicais; suas partes e acessórios"/>
        <s v="Cacau e suas preparações"/>
        <s v="Plantas vivas e produtos de floricultura"/>
        <s v="Estanho e suas obras"/>
        <s v="Obras de espartaria ou de cestaria"/>
        <s v="Objetos de arte, de coleção e antiguidades"/>
      </sharedItems>
    </cacheField>
    <cacheField name="Codigo Seção" numFmtId="49">
      <sharedItems count="21">
        <s v="V"/>
        <s v="VI"/>
        <s v="XVII"/>
        <s v="XVI"/>
        <s v="XV"/>
        <s v="XVIII"/>
        <s v="VII"/>
        <s v="XIII"/>
        <s v="XX"/>
        <s v="I"/>
        <s v="III"/>
        <s v="II"/>
        <s v="XI"/>
        <s v="X"/>
        <s v="IV"/>
        <s v="XII"/>
        <s v="VIII"/>
        <s v="XIX"/>
        <s v="XIV"/>
        <s v="IX"/>
        <s v="XXI"/>
      </sharedItems>
    </cacheField>
    <cacheField name="Descrição Seção" numFmtId="49">
      <sharedItems count="21">
        <s v="Produtos minerais"/>
        <s v="Produtos das indústrias químicas ou indústrias conexas"/>
        <s v="Material de transporte"/>
        <s v="Máquinas e aparelhos, material elétrico e suas partes; Aparelhos de gravação ou reprodução de som, aparelhos de gravação ou reprodução de imagens e de som em televisão, e suas partes e acessórios"/>
        <s v="Metais comuns e suas obras"/>
        <s v="Instrumentos e aparelhos de ótica, fotografia ou cinematografia, medida, controle ou de precisão; Instrumentos e aparelhos médico-cirúrgicos; Relógios e aparelhos semelhantes; Instrumentos musicais; Suas partes e acessórios"/>
        <s v="Plásticos e suas obras; Borracha e suas obras"/>
        <s v="Obras de pedra, gesso, cimento, amianto, mica ou de matérias semelhantes; Produtos cerâmicos; Vidro e suas obras"/>
        <s v="Mercadorias e produtos diversos"/>
        <s v="Animais vivos e produtos do reino animal"/>
        <s v="Gorduras e óleos animais ou vegetais; Produtos da sua dossociação; Gorduras alimentares elaboradas; Ceras de origem animal ou vegetal"/>
        <s v="Produtos do reino vegetal"/>
        <s v="Matérias têxteis e suas obras"/>
        <s v="Pastas de madeira ou de outras matérias fibrosas celulósicas; Papel ou cartão para reciclar (desperdícios e aparas); Papel e suas obras"/>
        <s v="Produtos das indútrias alimentares; Bebidas, líquidos alcoólicos e vinagres; Tabaco e seus sucedâneos manufaturados"/>
        <s v="Calçado, chapéus e artefatos de uso semelhante, guarda-chuvas, guarda-sóis, bengalas, chicotes e suas partes; Penas preparadas e suas obras; Flores artificiais; Obras de cabelo"/>
        <s v="Peles, couros, peles com pelo e obras destas matérias; Artigos de correeiro ou de seleiro; Artigos de viagem, bolsas e artefatos semelhantes; Obras de tripa"/>
        <s v="Armas e munições; suas partes e acessórios"/>
        <s v="Pérolas naturais ou cultivadas, pedras preciosas ou semipreciosas e semelhantes, metais preciosos, metais folheados ou chapeados de metais preciosos, e suas obras; Bijuteria; Moedas"/>
        <s v="Madeira, carvão vegetal e obras de madeira; Cortiça e suas obras; Obras de espartaria ou de cestaria"/>
        <s v="Objetos de arte, de coleção e antiguidades"/>
      </sharedItems>
    </cacheField>
    <cacheField name="2022 - Valor FOB (US$)" numFmtId="1">
      <sharedItems containsSemiMixedTypes="0" containsString="0" containsNumber="1" containsInteger="1" minValue="0" maxValue="1914100771" count="2786">
        <n v="1914100771"/>
        <n v="1792331170"/>
        <n v="756664174"/>
        <n v="339358605"/>
        <n v="311805438"/>
        <n v="258494825"/>
        <n v="227096045"/>
        <n v="208967656"/>
        <n v="150639213"/>
        <n v="146459472"/>
        <n v="135817788"/>
        <n v="116183207"/>
        <n v="100683507"/>
        <n v="98362907"/>
        <n v="97727838"/>
        <n v="86582254"/>
        <n v="76801765"/>
        <n v="71777597"/>
        <n v="65346914"/>
        <n v="64857079"/>
        <n v="56307635"/>
        <n v="53654399"/>
        <n v="52708236"/>
        <n v="50490124"/>
        <n v="47243408"/>
        <n v="45724748"/>
        <n v="43975847"/>
        <n v="42418729"/>
        <n v="42140162"/>
        <n v="39691191"/>
        <n v="38559866"/>
        <n v="37647433"/>
        <n v="37217047"/>
        <n v="36833118"/>
        <n v="36087991"/>
        <n v="34435103"/>
        <n v="34211096"/>
        <n v="33852771"/>
        <n v="32945828"/>
        <n v="31452625"/>
        <n v="30472300"/>
        <n v="29068126"/>
        <n v="28622768"/>
        <n v="27234767"/>
        <n v="26985441"/>
        <n v="26900601"/>
        <n v="25965920"/>
        <n v="25578599"/>
        <n v="24878947"/>
        <n v="24877316"/>
        <n v="24527154"/>
        <n v="23750451"/>
        <n v="23385366"/>
        <n v="23380855"/>
        <n v="23314205"/>
        <n v="23107735"/>
        <n v="22644080"/>
        <n v="22512228"/>
        <n v="22298210"/>
        <n v="22165774"/>
        <n v="22027621"/>
        <n v="21519577"/>
        <n v="21434046"/>
        <n v="21203254"/>
        <n v="20746634"/>
        <n v="20484529"/>
        <n v="19991903"/>
        <n v="19306964"/>
        <n v="18567012"/>
        <n v="17867234"/>
        <n v="17859595"/>
        <n v="17619457"/>
        <n v="17594732"/>
        <n v="16784673"/>
        <n v="15977735"/>
        <n v="15659637"/>
        <n v="15274976"/>
        <n v="15226248"/>
        <n v="15062374"/>
        <n v="15008036"/>
        <n v="14987248"/>
        <n v="14856388"/>
        <n v="14794186"/>
        <n v="14686230"/>
        <n v="14636157"/>
        <n v="14158539"/>
        <n v="13920763"/>
        <n v="13623543"/>
        <n v="13500879"/>
        <n v="13481265"/>
        <n v="13244941"/>
        <n v="13108783"/>
        <n v="12278684"/>
        <n v="12051229"/>
        <n v="12010496"/>
        <n v="11973521"/>
        <n v="11673970"/>
        <n v="11575522"/>
        <n v="11565532"/>
        <n v="11494765"/>
        <n v="11429339"/>
        <n v="11411772"/>
        <n v="11385400"/>
        <n v="11270439"/>
        <n v="11165847"/>
        <n v="11086454"/>
        <n v="11066713"/>
        <n v="10831160"/>
        <n v="10739347"/>
        <n v="10623324"/>
        <n v="10386758"/>
        <n v="10237350"/>
        <n v="9920858"/>
        <n v="9749358"/>
        <n v="9721285"/>
        <n v="9674010"/>
        <n v="9665963"/>
        <n v="9496214"/>
        <n v="9367257"/>
        <n v="9246677"/>
        <n v="9091707"/>
        <n v="9025601"/>
        <n v="9006158"/>
        <n v="8759305"/>
        <n v="8620208"/>
        <n v="8591497"/>
        <n v="8541955"/>
        <n v="8513743"/>
        <n v="8428265"/>
        <n v="8409553"/>
        <n v="8401586"/>
        <n v="8341764"/>
        <n v="8177627"/>
        <n v="8141561"/>
        <n v="8117499"/>
        <n v="8073207"/>
        <n v="7959683"/>
        <n v="7815613"/>
        <n v="7808565"/>
        <n v="7806268"/>
        <n v="7709790"/>
        <n v="7678936"/>
        <n v="7543357"/>
        <n v="7494764"/>
        <n v="7394449"/>
        <n v="7386697"/>
        <n v="7296319"/>
        <n v="7294001"/>
        <n v="7241509"/>
        <n v="7055986"/>
        <n v="6914096"/>
        <n v="6887176"/>
        <n v="6848353"/>
        <n v="6841121"/>
        <n v="6780023"/>
        <n v="6755934"/>
        <n v="6742476"/>
        <n v="6683009"/>
        <n v="6677630"/>
        <n v="6677541"/>
        <n v="6658367"/>
        <n v="6536606"/>
        <n v="6530741"/>
        <n v="6510685"/>
        <n v="6472704"/>
        <n v="6406788"/>
        <n v="6311405"/>
        <n v="6286468"/>
        <n v="6285767"/>
        <n v="6283857"/>
        <n v="6041843"/>
        <n v="5979635"/>
        <n v="5929129"/>
        <n v="5900265"/>
        <n v="5893897"/>
        <n v="5890809"/>
        <n v="5832641"/>
        <n v="5755056"/>
        <n v="5563687"/>
        <n v="5542865"/>
        <n v="5517299"/>
        <n v="5491608"/>
        <n v="5471146"/>
        <n v="5437338"/>
        <n v="5431045"/>
        <n v="5226324"/>
        <n v="5184124"/>
        <n v="5172345"/>
        <n v="5169111"/>
        <n v="5165491"/>
        <n v="5098519"/>
        <n v="5054724"/>
        <n v="5045950"/>
        <n v="5030748"/>
        <n v="4984247"/>
        <n v="4953655"/>
        <n v="4936474"/>
        <n v="4925741"/>
        <n v="4912939"/>
        <n v="4872206"/>
        <n v="4848450"/>
        <n v="4845108"/>
        <n v="4820070"/>
        <n v="4819033"/>
        <n v="4749239"/>
        <n v="4736993"/>
        <n v="4650365"/>
        <n v="4642662"/>
        <n v="4572465"/>
        <n v="4559280"/>
        <n v="4553989"/>
        <n v="4550351"/>
        <n v="4540300"/>
        <n v="4445744"/>
        <n v="4405102"/>
        <n v="4374998"/>
        <n v="4313733"/>
        <n v="4280915"/>
        <n v="4277052"/>
        <n v="4268062"/>
        <n v="4244721"/>
        <n v="4212011"/>
        <n v="4105989"/>
        <n v="4079453"/>
        <n v="4076424"/>
        <n v="4052244"/>
        <n v="4028737"/>
        <n v="4025929"/>
        <n v="4017168"/>
        <n v="3916777"/>
        <n v="3912513"/>
        <n v="3854210"/>
        <n v="3819288"/>
        <n v="3817684"/>
        <n v="3817358"/>
        <n v="3814285"/>
        <n v="3780453"/>
        <n v="3755387"/>
        <n v="3649248"/>
        <n v="3603546"/>
        <n v="3578021"/>
        <n v="3564167"/>
        <n v="3552231"/>
        <n v="3546578"/>
        <n v="3543471"/>
        <n v="3540491"/>
        <n v="3534769"/>
        <n v="3484793"/>
        <n v="3463234"/>
        <n v="3427191"/>
        <n v="3385834"/>
        <n v="3379557"/>
        <n v="3368415"/>
        <n v="3360889"/>
        <n v="3297845"/>
        <n v="3282585"/>
        <n v="3263464"/>
        <n v="3240057"/>
        <n v="3235817"/>
        <n v="3202033"/>
        <n v="3179932"/>
        <n v="3176858"/>
        <n v="3176568"/>
        <n v="3173692"/>
        <n v="3165988"/>
        <n v="3108269"/>
        <n v="3094970"/>
        <n v="3068378"/>
        <n v="3057055"/>
        <n v="3042823"/>
        <n v="3026002"/>
        <n v="3025379"/>
        <n v="2974401"/>
        <n v="2933435"/>
        <n v="2908524"/>
        <n v="2855263"/>
        <n v="2841817"/>
        <n v="2836536"/>
        <n v="2755387"/>
        <n v="2751499"/>
        <n v="2745494"/>
        <n v="2722426"/>
        <n v="2701408"/>
        <n v="2686800"/>
        <n v="2684356"/>
        <n v="2641962"/>
        <n v="2572012"/>
        <n v="2527477"/>
        <n v="2520496"/>
        <n v="2479200"/>
        <n v="2477227"/>
        <n v="2450019"/>
        <n v="2428964"/>
        <n v="2427855"/>
        <n v="2424440"/>
        <n v="2419948"/>
        <n v="2383920"/>
        <n v="2376814"/>
        <n v="2373946"/>
        <n v="2366831"/>
        <n v="2358370"/>
        <n v="2336098"/>
        <n v="2327836"/>
        <n v="2304632"/>
        <n v="2301549"/>
        <n v="2296740"/>
        <n v="2237464"/>
        <n v="2226848"/>
        <n v="2203704"/>
        <n v="2202149"/>
        <n v="2189780"/>
        <n v="2180747"/>
        <n v="2169858"/>
        <n v="2167441"/>
        <n v="2142038"/>
        <n v="2140339"/>
        <n v="2136838"/>
        <n v="2124775"/>
        <n v="2124292"/>
        <n v="2117968"/>
        <n v="2108607"/>
        <n v="2097450"/>
        <n v="2084487"/>
        <n v="2072701"/>
        <n v="2072174"/>
        <n v="2060926"/>
        <n v="2057631"/>
        <n v="2047796"/>
        <n v="2030329"/>
        <n v="2030021"/>
        <n v="1993379"/>
        <n v="1969241"/>
        <n v="1957530"/>
        <n v="1956912"/>
        <n v="1931188"/>
        <n v="1916128"/>
        <n v="1916089"/>
        <n v="1910400"/>
        <n v="1904095"/>
        <n v="1902732"/>
        <n v="1892918"/>
        <n v="1889617"/>
        <n v="1880618"/>
        <n v="1873365"/>
        <n v="1869964"/>
        <n v="1858650"/>
        <n v="1856803"/>
        <n v="1856289"/>
        <n v="1833422"/>
        <n v="1825167"/>
        <n v="1788090"/>
        <n v="1783789"/>
        <n v="1778799"/>
        <n v="1766833"/>
        <n v="1759485"/>
        <n v="1724432"/>
        <n v="1709663"/>
        <n v="1701304"/>
        <n v="1698742"/>
        <n v="1690813"/>
        <n v="1663572"/>
        <n v="1639433"/>
        <n v="1634571"/>
        <n v="1629401"/>
        <n v="1621495"/>
        <n v="1607418"/>
        <n v="1606682"/>
        <n v="1582163"/>
        <n v="1572625"/>
        <n v="1560564"/>
        <n v="1547014"/>
        <n v="1534197"/>
        <n v="1530237"/>
        <n v="1524999"/>
        <n v="1512548"/>
        <n v="1511597"/>
        <n v="1508698"/>
        <n v="1494431"/>
        <n v="1491972"/>
        <n v="1486229"/>
        <n v="1475214"/>
        <n v="1473842"/>
        <n v="1469638"/>
        <n v="1451197"/>
        <n v="1438895"/>
        <n v="1434963"/>
        <n v="1416622"/>
        <n v="1415590"/>
        <n v="1395211"/>
        <n v="1378375"/>
        <n v="1378099"/>
        <n v="1372248"/>
        <n v="1369934"/>
        <n v="1362438"/>
        <n v="1349989"/>
        <n v="1335165"/>
        <n v="1334835"/>
        <n v="1334026"/>
        <n v="1333861"/>
        <n v="1313951"/>
        <n v="1298328"/>
        <n v="1295487"/>
        <n v="1295279"/>
        <n v="1293897"/>
        <n v="1289522"/>
        <n v="1287001"/>
        <n v="1286820"/>
        <n v="1274854"/>
        <n v="1271439"/>
        <n v="1264408"/>
        <n v="1261605"/>
        <n v="1250464"/>
        <n v="1249476"/>
        <n v="1246446"/>
        <n v="1237268"/>
        <n v="1226753"/>
        <n v="1221138"/>
        <n v="1218257"/>
        <n v="1216860"/>
        <n v="1210742"/>
        <n v="1205822"/>
        <n v="1199129"/>
        <n v="1183619"/>
        <n v="1180807"/>
        <n v="1176324"/>
        <n v="1174778"/>
        <n v="1165226"/>
        <n v="1163375"/>
        <n v="1159827"/>
        <n v="1146910"/>
        <n v="1144523"/>
        <n v="1139306"/>
        <n v="1136158"/>
        <n v="1131649"/>
        <n v="1129485"/>
        <n v="1126335"/>
        <n v="1123553"/>
        <n v="1122061"/>
        <n v="1119768"/>
        <n v="1110218"/>
        <n v="1110129"/>
        <n v="1109297"/>
        <n v="1103975"/>
        <n v="1100017"/>
        <n v="1099500"/>
        <n v="1095791"/>
        <n v="1091589"/>
        <n v="1089164"/>
        <n v="1086817"/>
        <n v="1080926"/>
        <n v="1072830"/>
        <n v="1072113"/>
        <n v="1061061"/>
        <n v="1060432"/>
        <n v="1048814"/>
        <n v="1047049"/>
        <n v="1045246"/>
        <n v="1044674"/>
        <n v="1039294"/>
        <n v="1030923"/>
        <n v="1028497"/>
        <n v="1028119"/>
        <n v="1026028"/>
        <n v="1025365"/>
        <n v="1021912"/>
        <n v="1020803"/>
        <n v="1018476"/>
        <n v="1017856"/>
        <n v="1017662"/>
        <n v="1016643"/>
        <n v="1013324"/>
        <n v="1010294"/>
        <n v="1009716"/>
        <n v="1008916"/>
        <n v="1005688"/>
        <n v="1004595"/>
        <n v="1000396"/>
        <n v="999387"/>
        <n v="994005"/>
        <n v="983793"/>
        <n v="981874"/>
        <n v="976737"/>
        <n v="973087"/>
        <n v="968383"/>
        <n v="964954"/>
        <n v="964339"/>
        <n v="957666"/>
        <n v="937865"/>
        <n v="937742"/>
        <n v="935352"/>
        <n v="935161"/>
        <n v="916395"/>
        <n v="911960"/>
        <n v="899822"/>
        <n v="893468"/>
        <n v="891409"/>
        <n v="882682"/>
        <n v="882415"/>
        <n v="880048"/>
        <n v="864235"/>
        <n v="860557"/>
        <n v="858702"/>
        <n v="858594"/>
        <n v="849420"/>
        <n v="846746"/>
        <n v="840792"/>
        <n v="840303"/>
        <n v="818654"/>
        <n v="804620"/>
        <n v="800004"/>
        <n v="794838"/>
        <n v="794722"/>
        <n v="794504"/>
        <n v="788597"/>
        <n v="788053"/>
        <n v="782314"/>
        <n v="782119"/>
        <n v="776335"/>
        <n v="775099"/>
        <n v="772243"/>
        <n v="770910"/>
        <n v="770709"/>
        <n v="760631"/>
        <n v="760351"/>
        <n v="756501"/>
        <n v="753838"/>
        <n v="751603"/>
        <n v="748264"/>
        <n v="748221"/>
        <n v="748220"/>
        <n v="741767"/>
        <n v="741418"/>
        <n v="733125"/>
        <n v="728629"/>
        <n v="727599"/>
        <n v="722393"/>
        <n v="715039"/>
        <n v="714019"/>
        <n v="712779"/>
        <n v="700776"/>
        <n v="695926"/>
        <n v="695915"/>
        <n v="695786"/>
        <n v="691943"/>
        <n v="689574"/>
        <n v="687219"/>
        <n v="684330"/>
        <n v="682532"/>
        <n v="682145"/>
        <n v="678705"/>
        <n v="676923"/>
        <n v="676193"/>
        <n v="675215"/>
        <n v="674499"/>
        <n v="674425"/>
        <n v="673477"/>
        <n v="672589"/>
        <n v="668645"/>
        <n v="667997"/>
        <n v="664286"/>
        <n v="658830"/>
        <n v="657418"/>
        <n v="656740"/>
        <n v="653541"/>
        <n v="652794"/>
        <n v="639355"/>
        <n v="638926"/>
        <n v="638821"/>
        <n v="636127"/>
        <n v="632879"/>
        <n v="629937"/>
        <n v="625749"/>
        <n v="625630"/>
        <n v="625193"/>
        <n v="624961"/>
        <n v="624693"/>
        <n v="624548"/>
        <n v="623232"/>
        <n v="622448"/>
        <n v="621494"/>
        <n v="620873"/>
        <n v="617140"/>
        <n v="615572"/>
        <n v="614723"/>
        <n v="611643"/>
        <n v="607674"/>
        <n v="602606"/>
        <n v="601727"/>
        <n v="597114"/>
        <n v="596773"/>
        <n v="594493"/>
        <n v="593756"/>
        <n v="593319"/>
        <n v="592949"/>
        <n v="590395"/>
        <n v="583937"/>
        <n v="581858"/>
        <n v="580755"/>
        <n v="578808"/>
        <n v="578612"/>
        <n v="575562"/>
        <n v="575221"/>
        <n v="572286"/>
        <n v="570755"/>
        <n v="568040"/>
        <n v="566890"/>
        <n v="565385"/>
        <n v="564533"/>
        <n v="560353"/>
        <n v="557566"/>
        <n v="555785"/>
        <n v="550191"/>
        <n v="548154"/>
        <n v="548101"/>
        <n v="546421"/>
        <n v="545704"/>
        <n v="544318"/>
        <n v="543645"/>
        <n v="537981"/>
        <n v="537633"/>
        <n v="532008"/>
        <n v="527071"/>
        <n v="526267"/>
        <n v="524188"/>
        <n v="516884"/>
        <n v="516178"/>
        <n v="513098"/>
        <n v="511893"/>
        <n v="509478"/>
        <n v="508009"/>
        <n v="507048"/>
        <n v="506918"/>
        <n v="497092"/>
        <n v="495334"/>
        <n v="495214"/>
        <n v="488660"/>
        <n v="488198"/>
        <n v="485661"/>
        <n v="481353"/>
        <n v="476715"/>
        <n v="474938"/>
        <n v="471944"/>
        <n v="464419"/>
        <n v="462959"/>
        <n v="461865"/>
        <n v="458710"/>
        <n v="454701"/>
        <n v="450829"/>
        <n v="450690"/>
        <n v="449651"/>
        <n v="449285"/>
        <n v="444065"/>
        <n v="444027"/>
        <n v="442942"/>
        <n v="442770"/>
        <n v="442309"/>
        <n v="439309"/>
        <n v="437246"/>
        <n v="433395"/>
        <n v="433267"/>
        <n v="430665"/>
        <n v="429239"/>
        <n v="429214"/>
        <n v="427963"/>
        <n v="427531"/>
        <n v="427507"/>
        <n v="426867"/>
        <n v="420872"/>
        <n v="420037"/>
        <n v="414681"/>
        <n v="414172"/>
        <n v="410204"/>
        <n v="409735"/>
        <n v="405160"/>
        <n v="401880"/>
        <n v="399418"/>
        <n v="399101"/>
        <n v="398771"/>
        <n v="398701"/>
        <n v="398422"/>
        <n v="398128"/>
        <n v="396697"/>
        <n v="396086"/>
        <n v="395495"/>
        <n v="394578"/>
        <n v="393913"/>
        <n v="392087"/>
        <n v="391907"/>
        <n v="391125"/>
        <n v="389322"/>
        <n v="388757"/>
        <n v="388694"/>
        <n v="384093"/>
        <n v="383875"/>
        <n v="383691"/>
        <n v="382916"/>
        <n v="380072"/>
        <n v="379996"/>
        <n v="379568"/>
        <n v="379318"/>
        <n v="377961"/>
        <n v="376802"/>
        <n v="374776"/>
        <n v="374092"/>
        <n v="372682"/>
        <n v="372585"/>
        <n v="371911"/>
        <n v="369032"/>
        <n v="368478"/>
        <n v="366689"/>
        <n v="365706"/>
        <n v="364972"/>
        <n v="363877"/>
        <n v="361022"/>
        <n v="358814"/>
        <n v="358604"/>
        <n v="356208"/>
        <n v="355704"/>
        <n v="352277"/>
        <n v="349964"/>
        <n v="349136"/>
        <n v="348753"/>
        <n v="347550"/>
        <n v="347535"/>
        <n v="346289"/>
        <n v="345887"/>
        <n v="344776"/>
        <n v="341886"/>
        <n v="340912"/>
        <n v="339542"/>
        <n v="339050"/>
        <n v="338405"/>
        <n v="337518"/>
        <n v="336838"/>
        <n v="335484"/>
        <n v="334582"/>
        <n v="333787"/>
        <n v="333414"/>
        <n v="333272"/>
        <n v="332935"/>
        <n v="332716"/>
        <n v="332706"/>
        <n v="332122"/>
        <n v="331561"/>
        <n v="329626"/>
        <n v="328730"/>
        <n v="328394"/>
        <n v="327451"/>
        <n v="327172"/>
        <n v="324435"/>
        <n v="323435"/>
        <n v="323234"/>
        <n v="321426"/>
        <n v="320495"/>
        <n v="318370"/>
        <n v="318229"/>
        <n v="316285"/>
        <n v="315712"/>
        <n v="314524"/>
        <n v="314471"/>
        <n v="313999"/>
        <n v="309275"/>
        <n v="308280"/>
        <n v="307953"/>
        <n v="306367"/>
        <n v="304344"/>
        <n v="302122"/>
        <n v="301656"/>
        <n v="300792"/>
        <n v="299602"/>
        <n v="296477"/>
        <n v="296443"/>
        <n v="295361"/>
        <n v="295358"/>
        <n v="293386"/>
        <n v="291981"/>
        <n v="291952"/>
        <n v="290694"/>
        <n v="290634"/>
        <n v="290600"/>
        <n v="288952"/>
        <n v="288839"/>
        <n v="288710"/>
        <n v="287671"/>
        <n v="287654"/>
        <n v="287024"/>
        <n v="286913"/>
        <n v="285893"/>
        <n v="285661"/>
        <n v="285055"/>
        <n v="281455"/>
        <n v="280508"/>
        <n v="280243"/>
        <n v="279682"/>
        <n v="278963"/>
        <n v="278527"/>
        <n v="278299"/>
        <n v="277815"/>
        <n v="277582"/>
        <n v="277033"/>
        <n v="276629"/>
        <n v="275497"/>
        <n v="275337"/>
        <n v="275154"/>
        <n v="272198"/>
        <n v="271251"/>
        <n v="270474"/>
        <n v="268910"/>
        <n v="268363"/>
        <n v="266714"/>
        <n v="266209"/>
        <n v="263459"/>
        <n v="263215"/>
        <n v="262179"/>
        <n v="261967"/>
        <n v="261261"/>
        <n v="260754"/>
        <n v="259922"/>
        <n v="259188"/>
        <n v="258833"/>
        <n v="256830"/>
        <n v="256391"/>
        <n v="254826"/>
        <n v="254626"/>
        <n v="253487"/>
        <n v="253060"/>
        <n v="252680"/>
        <n v="252672"/>
        <n v="252591"/>
        <n v="252347"/>
        <n v="251246"/>
        <n v="251042"/>
        <n v="250618"/>
        <n v="250027"/>
        <n v="248196"/>
        <n v="247222"/>
        <n v="246816"/>
        <n v="245774"/>
        <n v="245010"/>
        <n v="244669"/>
        <n v="244550"/>
        <n v="242613"/>
        <n v="241524"/>
        <n v="241214"/>
        <n v="241158"/>
        <n v="240884"/>
        <n v="238830"/>
        <n v="237884"/>
        <n v="235910"/>
        <n v="234335"/>
        <n v="233843"/>
        <n v="232634"/>
        <n v="232141"/>
        <n v="230022"/>
        <n v="229349"/>
        <n v="229140"/>
        <n v="228797"/>
        <n v="228439"/>
        <n v="226881"/>
        <n v="226611"/>
        <n v="223658"/>
        <n v="223459"/>
        <n v="223017"/>
        <n v="222806"/>
        <n v="222635"/>
        <n v="221570"/>
        <n v="221401"/>
        <n v="220289"/>
        <n v="219890"/>
        <n v="219613"/>
        <n v="218686"/>
        <n v="216989"/>
        <n v="216812"/>
        <n v="216333"/>
        <n v="216048"/>
        <n v="215066"/>
        <n v="213047"/>
        <n v="212811"/>
        <n v="212182"/>
        <n v="212051"/>
        <n v="211161"/>
        <n v="210255"/>
        <n v="209721"/>
        <n v="209543"/>
        <n v="209161"/>
        <n v="209006"/>
        <n v="208581"/>
        <n v="207492"/>
        <n v="206693"/>
        <n v="205868"/>
        <n v="205589"/>
        <n v="205497"/>
        <n v="205351"/>
        <n v="204322"/>
        <n v="204176"/>
        <n v="203824"/>
        <n v="203714"/>
        <n v="201827"/>
        <n v="200944"/>
        <n v="200495"/>
        <n v="198997"/>
        <n v="198824"/>
        <n v="198484"/>
        <n v="198209"/>
        <n v="197932"/>
        <n v="197532"/>
        <n v="196920"/>
        <n v="196398"/>
        <n v="195879"/>
        <n v="195278"/>
        <n v="194192"/>
        <n v="193127"/>
        <n v="192613"/>
        <n v="192255"/>
        <n v="192187"/>
        <n v="192138"/>
        <n v="190368"/>
        <n v="187249"/>
        <n v="186965"/>
        <n v="186256"/>
        <n v="185930"/>
        <n v="185306"/>
        <n v="185238"/>
        <n v="184642"/>
        <n v="184179"/>
        <n v="184051"/>
        <n v="182956"/>
        <n v="182925"/>
        <n v="182757"/>
        <n v="182425"/>
        <n v="182377"/>
        <n v="181467"/>
        <n v="181435"/>
        <n v="181282"/>
        <n v="181233"/>
        <n v="181103"/>
        <n v="180750"/>
        <n v="180547"/>
        <n v="180417"/>
        <n v="177095"/>
        <n v="175923"/>
        <n v="175888"/>
        <n v="175827"/>
        <n v="175755"/>
        <n v="175325"/>
        <n v="175304"/>
        <n v="174874"/>
        <n v="174289"/>
        <n v="173894"/>
        <n v="173404"/>
        <n v="173243"/>
        <n v="172777"/>
        <n v="172561"/>
        <n v="172347"/>
        <n v="172222"/>
        <n v="170818"/>
        <n v="170744"/>
        <n v="170645"/>
        <n v="170052"/>
        <n v="169425"/>
        <n v="168647"/>
        <n v="167327"/>
        <n v="166882"/>
        <n v="166339"/>
        <n v="165156"/>
        <n v="164843"/>
        <n v="164320"/>
        <n v="163451"/>
        <n v="163422"/>
        <n v="162431"/>
        <n v="161529"/>
        <n v="161419"/>
        <n v="161166"/>
        <n v="161069"/>
        <n v="159862"/>
        <n v="159668"/>
        <n v="159313"/>
        <n v="158787"/>
        <n v="158557"/>
        <n v="157754"/>
        <n v="157692"/>
        <n v="157611"/>
        <n v="157592"/>
        <n v="157543"/>
        <n v="157292"/>
        <n v="157275"/>
        <n v="157255"/>
        <n v="156469"/>
        <n v="156001"/>
        <n v="155465"/>
        <n v="154776"/>
        <n v="154746"/>
        <n v="153416"/>
        <n v="153311"/>
        <n v="153087"/>
        <n v="152223"/>
        <n v="152004"/>
        <n v="151982"/>
        <n v="151399"/>
        <n v="151363"/>
        <n v="151246"/>
        <n v="151108"/>
        <n v="151007"/>
        <n v="150486"/>
        <n v="150176"/>
        <n v="149566"/>
        <n v="148581"/>
        <n v="148294"/>
        <n v="147443"/>
        <n v="147038"/>
        <n v="146550"/>
        <n v="146454"/>
        <n v="146422"/>
        <n v="145718"/>
        <n v="145668"/>
        <n v="145506"/>
        <n v="145274"/>
        <n v="145097"/>
        <n v="144647"/>
        <n v="144473"/>
        <n v="143775"/>
        <n v="143749"/>
        <n v="143567"/>
        <n v="143513"/>
        <n v="143374"/>
        <n v="141845"/>
        <n v="141663"/>
        <n v="140920"/>
        <n v="140919"/>
        <n v="140520"/>
        <n v="139966"/>
        <n v="139218"/>
        <n v="138569"/>
        <n v="137336"/>
        <n v="137151"/>
        <n v="136587"/>
        <n v="136512"/>
        <n v="136422"/>
        <n v="134600"/>
        <n v="134566"/>
        <n v="134250"/>
        <n v="133769"/>
        <n v="131614"/>
        <n v="131582"/>
        <n v="130707"/>
        <n v="130698"/>
        <n v="130492"/>
        <n v="130339"/>
        <n v="130191"/>
        <n v="130080"/>
        <n v="129159"/>
        <n v="129035"/>
        <n v="128930"/>
        <n v="128479"/>
        <n v="127037"/>
        <n v="125822"/>
        <n v="124766"/>
        <n v="124700"/>
        <n v="124298"/>
        <n v="124228"/>
        <n v="124098"/>
        <n v="123827"/>
        <n v="123797"/>
        <n v="123521"/>
        <n v="123131"/>
        <n v="122715"/>
        <n v="122620"/>
        <n v="122326"/>
        <n v="121978"/>
        <n v="121034"/>
        <n v="120993"/>
        <n v="120641"/>
        <n v="119801"/>
        <n v="119731"/>
        <n v="118621"/>
        <n v="118437"/>
        <n v="118140"/>
        <n v="117930"/>
        <n v="117243"/>
        <n v="116413"/>
        <n v="115699"/>
        <n v="115590"/>
        <n v="115128"/>
        <n v="114578"/>
        <n v="114524"/>
        <n v="114374"/>
        <n v="114100"/>
        <n v="113803"/>
        <n v="113079"/>
        <n v="112848"/>
        <n v="112681"/>
        <n v="112358"/>
        <n v="112119"/>
        <n v="112105"/>
        <n v="112096"/>
        <n v="112021"/>
        <n v="111878"/>
        <n v="111728"/>
        <n v="111353"/>
        <n v="111321"/>
        <n v="111147"/>
        <n v="111013"/>
        <n v="110901"/>
        <n v="110707"/>
        <n v="110597"/>
        <n v="110477"/>
        <n v="110294"/>
        <n v="109499"/>
        <n v="108960"/>
        <n v="108794"/>
        <n v="108709"/>
        <n v="108344"/>
        <n v="108220"/>
        <n v="107998"/>
        <n v="107024"/>
        <n v="106883"/>
        <n v="105731"/>
        <n v="105497"/>
        <n v="105401"/>
        <n v="105183"/>
        <n v="105056"/>
        <n v="104893"/>
        <n v="104510"/>
        <n v="104412"/>
        <n v="104345"/>
        <n v="103770"/>
        <n v="103593"/>
        <n v="103444"/>
        <n v="103272"/>
        <n v="103096"/>
        <n v="102707"/>
        <n v="102193"/>
        <n v="102025"/>
        <n v="101558"/>
        <n v="101386"/>
        <n v="101317"/>
        <n v="101286"/>
        <n v="101141"/>
        <n v="100008"/>
        <n v="99001"/>
        <n v="98826"/>
        <n v="98801"/>
        <n v="98756"/>
        <n v="98432"/>
        <n v="98028"/>
        <n v="97969"/>
        <n v="97958"/>
        <n v="97477"/>
        <n v="97416"/>
        <n v="97157"/>
        <n v="97095"/>
        <n v="97060"/>
        <n v="96171"/>
        <n v="95469"/>
        <n v="95134"/>
        <n v="95028"/>
        <n v="94808"/>
        <n v="94569"/>
        <n v="94559"/>
        <n v="94547"/>
        <n v="93753"/>
        <n v="93164"/>
        <n v="93115"/>
        <n v="92685"/>
        <n v="91687"/>
        <n v="91649"/>
        <n v="91327"/>
        <n v="91286"/>
        <n v="91123"/>
        <n v="91096"/>
        <n v="91009"/>
        <n v="90817"/>
        <n v="90484"/>
        <n v="90275"/>
        <n v="90074"/>
        <n v="89973"/>
        <n v="89708"/>
        <n v="89530"/>
        <n v="89519"/>
        <n v="89330"/>
        <n v="88214"/>
        <n v="88077"/>
        <n v="87152"/>
        <n v="86955"/>
        <n v="86472"/>
        <n v="86465"/>
        <n v="86447"/>
        <n v="86149"/>
        <n v="85270"/>
        <n v="84986"/>
        <n v="84893"/>
        <n v="84655"/>
        <n v="84475"/>
        <n v="84339"/>
        <n v="84235"/>
        <n v="84059"/>
        <n v="83894"/>
        <n v="83816"/>
        <n v="83702"/>
        <n v="82884"/>
        <n v="82352"/>
        <n v="81985"/>
        <n v="81215"/>
        <n v="80935"/>
        <n v="80833"/>
        <n v="80184"/>
        <n v="80035"/>
        <n v="79798"/>
        <n v="79752"/>
        <n v="79328"/>
        <n v="79155"/>
        <n v="79041"/>
        <n v="78819"/>
        <n v="78340"/>
        <n v="78190"/>
        <n v="77934"/>
        <n v="77922"/>
        <n v="77827"/>
        <n v="77328"/>
        <n v="77297"/>
        <n v="77234"/>
        <n v="77215"/>
        <n v="77178"/>
        <n v="77154"/>
        <n v="77068"/>
        <n v="77001"/>
        <n v="76838"/>
        <n v="76758"/>
        <n v="76678"/>
        <n v="76250"/>
        <n v="76209"/>
        <n v="75334"/>
        <n v="75241"/>
        <n v="75235"/>
        <n v="75070"/>
        <n v="74782"/>
        <n v="74756"/>
        <n v="74679"/>
        <n v="74534"/>
        <n v="74414"/>
        <n v="74283"/>
        <n v="74081"/>
        <n v="74022"/>
        <n v="73513"/>
        <n v="73381"/>
        <n v="73138"/>
        <n v="72581"/>
        <n v="72449"/>
        <n v="72371"/>
        <n v="72351"/>
        <n v="72349"/>
        <n v="72178"/>
        <n v="72154"/>
        <n v="72079"/>
        <n v="71658"/>
        <n v="71182"/>
        <n v="71165"/>
        <n v="71115"/>
        <n v="70681"/>
        <n v="70381"/>
        <n v="69966"/>
        <n v="69919"/>
        <n v="69408"/>
        <n v="69359"/>
        <n v="69269"/>
        <n v="68992"/>
        <n v="68920"/>
        <n v="68771"/>
        <n v="68379"/>
        <n v="67778"/>
        <n v="67685"/>
        <n v="67489"/>
        <n v="67470"/>
        <n v="67338"/>
        <n v="65997"/>
        <n v="65463"/>
        <n v="65297"/>
        <n v="65184"/>
        <n v="65183"/>
        <n v="65162"/>
        <n v="64986"/>
        <n v="64448"/>
        <n v="64349"/>
        <n v="64166"/>
        <n v="63873"/>
        <n v="63632"/>
        <n v="63323"/>
        <n v="62734"/>
        <n v="62631"/>
        <n v="62270"/>
        <n v="62211"/>
        <n v="62180"/>
        <n v="62038"/>
        <n v="61959"/>
        <n v="61936"/>
        <n v="61368"/>
        <n v="61286"/>
        <n v="60835"/>
        <n v="60815"/>
        <n v="60794"/>
        <n v="60347"/>
        <n v="59916"/>
        <n v="59886"/>
        <n v="59614"/>
        <n v="59580"/>
        <n v="59570"/>
        <n v="59495"/>
        <n v="59391"/>
        <n v="59353"/>
        <n v="59266"/>
        <n v="59137"/>
        <n v="59130"/>
        <n v="59055"/>
        <n v="58868"/>
        <n v="58601"/>
        <n v="58581"/>
        <n v="58483"/>
        <n v="58418"/>
        <n v="57680"/>
        <n v="57675"/>
        <n v="57557"/>
        <n v="57461"/>
        <n v="57380"/>
        <n v="57045"/>
        <n v="57039"/>
        <n v="56912"/>
        <n v="56797"/>
        <n v="56652"/>
        <n v="56616"/>
        <n v="56513"/>
        <n v="56423"/>
        <n v="56393"/>
        <n v="55731"/>
        <n v="55701"/>
        <n v="55289"/>
        <n v="54841"/>
        <n v="54752"/>
        <n v="54715"/>
        <n v="54551"/>
        <n v="53305"/>
        <n v="53290"/>
        <n v="52972"/>
        <n v="52115"/>
        <n v="51868"/>
        <n v="51810"/>
        <n v="51794"/>
        <n v="51703"/>
        <n v="51536"/>
        <n v="51174"/>
        <n v="51092"/>
        <n v="51062"/>
        <n v="51047"/>
        <n v="50406"/>
        <n v="50403"/>
        <n v="50370"/>
        <n v="49842"/>
        <n v="49724"/>
        <n v="49669"/>
        <n v="49327"/>
        <n v="49249"/>
        <n v="49137"/>
        <n v="49135"/>
        <n v="49110"/>
        <n v="48865"/>
        <n v="48662"/>
        <n v="48615"/>
        <n v="48385"/>
        <n v="48193"/>
        <n v="48104"/>
        <n v="47548"/>
        <n v="47211"/>
        <n v="47200"/>
        <n v="47119"/>
        <n v="47008"/>
        <n v="46776"/>
        <n v="46622"/>
        <n v="46330"/>
        <n v="46182"/>
        <n v="46089"/>
        <n v="46073"/>
        <n v="46037"/>
        <n v="45936"/>
        <n v="45919"/>
        <n v="45828"/>
        <n v="45810"/>
        <n v="45626"/>
        <n v="45564"/>
        <n v="45450"/>
        <n v="45407"/>
        <n v="45316"/>
        <n v="45190"/>
        <n v="45130"/>
        <n v="45113"/>
        <n v="44997"/>
        <n v="44843"/>
        <n v="44778"/>
        <n v="44064"/>
        <n v="44012"/>
        <n v="43849"/>
        <n v="43752"/>
        <n v="43628"/>
        <n v="43616"/>
        <n v="43544"/>
        <n v="43351"/>
        <n v="43343"/>
        <n v="43191"/>
        <n v="43138"/>
        <n v="42930"/>
        <n v="42680"/>
        <n v="42598"/>
        <n v="42309"/>
        <n v="42288"/>
        <n v="42195"/>
        <n v="42172"/>
        <n v="42105"/>
        <n v="42076"/>
        <n v="41911"/>
        <n v="41785"/>
        <n v="41717"/>
        <n v="41610"/>
        <n v="41583"/>
        <n v="41458"/>
        <n v="41454"/>
        <n v="41400"/>
        <n v="41384"/>
        <n v="41079"/>
        <n v="41025"/>
        <n v="40892"/>
        <n v="40639"/>
        <n v="40500"/>
        <n v="40490"/>
        <n v="40449"/>
        <n v="40333"/>
        <n v="40284"/>
        <n v="40205"/>
        <n v="40041"/>
        <n v="39993"/>
        <n v="39992"/>
        <n v="39930"/>
        <n v="39922"/>
        <n v="39493"/>
        <n v="39480"/>
        <n v="39359"/>
        <n v="39248"/>
        <n v="38812"/>
        <n v="38529"/>
        <n v="38377"/>
        <n v="38305"/>
        <n v="38228"/>
        <n v="38115"/>
        <n v="38036"/>
        <n v="38030"/>
        <n v="37808"/>
        <n v="37732"/>
        <n v="37600"/>
        <n v="37415"/>
        <n v="37175"/>
        <n v="37150"/>
        <n v="37136"/>
        <n v="37000"/>
        <n v="36881"/>
        <n v="36677"/>
        <n v="36550"/>
        <n v="36500"/>
        <n v="36470"/>
        <n v="36451"/>
        <n v="36443"/>
        <n v="36315"/>
        <n v="36257"/>
        <n v="36251"/>
        <n v="36191"/>
        <n v="36115"/>
        <n v="35962"/>
        <n v="35732"/>
        <n v="35375"/>
        <n v="35051"/>
        <n v="35048"/>
        <n v="35041"/>
        <n v="35000"/>
        <n v="34969"/>
        <n v="34965"/>
        <n v="34814"/>
        <n v="34600"/>
        <n v="34490"/>
        <n v="34477"/>
        <n v="34344"/>
        <n v="34217"/>
        <n v="34098"/>
        <n v="33833"/>
        <n v="33709"/>
        <n v="33358"/>
        <n v="33309"/>
        <n v="33280"/>
        <n v="33265"/>
        <n v="33178"/>
        <n v="33054"/>
        <n v="33037"/>
        <n v="32879"/>
        <n v="32846"/>
        <n v="32815"/>
        <n v="32745"/>
        <n v="32682"/>
        <n v="32658"/>
        <n v="32588"/>
        <n v="32495"/>
        <n v="32476"/>
        <n v="32450"/>
        <n v="32448"/>
        <n v="32182"/>
        <n v="32083"/>
        <n v="32024"/>
        <n v="31961"/>
        <n v="31886"/>
        <n v="31788"/>
        <n v="31769"/>
        <n v="31648"/>
        <n v="31563"/>
        <n v="31500"/>
        <n v="31143"/>
        <n v="31104"/>
        <n v="31033"/>
        <n v="31022"/>
        <n v="31008"/>
        <n v="30849"/>
        <n v="30791"/>
        <n v="30720"/>
        <n v="30690"/>
        <n v="30674"/>
        <n v="30663"/>
        <n v="30661"/>
        <n v="30614"/>
        <n v="30600"/>
        <n v="30532"/>
        <n v="30460"/>
        <n v="30130"/>
        <n v="30000"/>
        <n v="29730"/>
        <n v="29665"/>
        <n v="29656"/>
        <n v="29481"/>
        <n v="29442"/>
        <n v="29430"/>
        <n v="29364"/>
        <n v="29241"/>
        <n v="29057"/>
        <n v="29022"/>
        <n v="28879"/>
        <n v="28783"/>
        <n v="28692"/>
        <n v="28648"/>
        <n v="28556"/>
        <n v="28540"/>
        <n v="28424"/>
        <n v="28407"/>
        <n v="28388"/>
        <n v="28320"/>
        <n v="28282"/>
        <n v="28249"/>
        <n v="28156"/>
        <n v="28151"/>
        <n v="28133"/>
        <n v="28107"/>
        <n v="27988"/>
        <n v="27942"/>
        <n v="27871"/>
        <n v="27830"/>
        <n v="27826"/>
        <n v="27800"/>
        <n v="27774"/>
        <n v="27710"/>
        <n v="27625"/>
        <n v="27500"/>
        <n v="27473"/>
        <n v="27468"/>
        <n v="27408"/>
        <n v="27385"/>
        <n v="27381"/>
        <n v="27355"/>
        <n v="27332"/>
        <n v="27279"/>
        <n v="27179"/>
        <n v="27110"/>
        <n v="26974"/>
        <n v="26905"/>
        <n v="26794"/>
        <n v="26760"/>
        <n v="26702"/>
        <n v="26695"/>
        <n v="26475"/>
        <n v="26467"/>
        <n v="26457"/>
        <n v="26445"/>
        <n v="26285"/>
        <n v="26263"/>
        <n v="26220"/>
        <n v="26182"/>
        <n v="26133"/>
        <n v="26118"/>
        <n v="26070"/>
        <n v="25705"/>
        <n v="25629"/>
        <n v="25555"/>
        <n v="25365"/>
        <n v="25303"/>
        <n v="25098"/>
        <n v="25047"/>
        <n v="24839"/>
        <n v="24731"/>
        <n v="24426"/>
        <n v="24414"/>
        <n v="24240"/>
        <n v="24220"/>
        <n v="24218"/>
        <n v="24196"/>
        <n v="24185"/>
        <n v="24150"/>
        <n v="24062"/>
        <n v="24038"/>
        <n v="24035"/>
        <n v="23975"/>
        <n v="23971"/>
        <n v="23937"/>
        <n v="23888"/>
        <n v="23822"/>
        <n v="23728"/>
        <n v="23690"/>
        <n v="23686"/>
        <n v="23590"/>
        <n v="23542"/>
        <n v="23473"/>
        <n v="23403"/>
        <n v="23331"/>
        <n v="23129"/>
        <n v="23050"/>
        <n v="22745"/>
        <n v="22743"/>
        <n v="22709"/>
        <n v="22680"/>
        <n v="22653"/>
        <n v="22572"/>
        <n v="22502"/>
        <n v="22485"/>
        <n v="22422"/>
        <n v="22298"/>
        <n v="22257"/>
        <n v="22067"/>
        <n v="21914"/>
        <n v="21769"/>
        <n v="21653"/>
        <n v="21397"/>
        <n v="21368"/>
        <n v="21348"/>
        <n v="21287"/>
        <n v="21282"/>
        <n v="21204"/>
        <n v="21181"/>
        <n v="21124"/>
        <n v="21056"/>
        <n v="21046"/>
        <n v="20958"/>
        <n v="20946"/>
        <n v="20494"/>
        <n v="20416"/>
        <n v="20084"/>
        <n v="20035"/>
        <n v="20020"/>
        <n v="19921"/>
        <n v="19857"/>
        <n v="19839"/>
        <n v="19761"/>
        <n v="19730"/>
        <n v="19646"/>
        <n v="19619"/>
        <n v="19551"/>
        <n v="19489"/>
        <n v="19487"/>
        <n v="19403"/>
        <n v="19359"/>
        <n v="19311"/>
        <n v="19282"/>
        <n v="19240"/>
        <n v="19233"/>
        <n v="19224"/>
        <n v="19211"/>
        <n v="19143"/>
        <n v="19045"/>
        <n v="19004"/>
        <n v="18913"/>
        <n v="18874"/>
        <n v="18837"/>
        <n v="18829"/>
        <n v="18823"/>
        <n v="18817"/>
        <n v="18671"/>
        <n v="18631"/>
        <n v="18605"/>
        <n v="18557"/>
        <n v="18450"/>
        <n v="18358"/>
        <n v="18280"/>
        <n v="18145"/>
        <n v="18088"/>
        <n v="18047"/>
        <n v="17964"/>
        <n v="17909"/>
        <n v="17741"/>
        <n v="17700"/>
        <n v="17620"/>
        <n v="17577"/>
        <n v="17506"/>
        <n v="17398"/>
        <n v="17271"/>
        <n v="17265"/>
        <n v="17244"/>
        <n v="17088"/>
        <n v="17023"/>
        <n v="17012"/>
        <n v="16950"/>
        <n v="16836"/>
        <n v="16581"/>
        <n v="16528"/>
        <n v="16472"/>
        <n v="16380"/>
        <n v="16243"/>
        <n v="16173"/>
        <n v="16165"/>
        <n v="16140"/>
        <n v="16138"/>
        <n v="16100"/>
        <n v="16096"/>
        <n v="15990"/>
        <n v="15955"/>
        <n v="15938"/>
        <n v="15896"/>
        <n v="15875"/>
        <n v="15855"/>
        <n v="15780"/>
        <n v="15768"/>
        <n v="15725"/>
        <n v="15707"/>
        <n v="15704"/>
        <n v="15594"/>
        <n v="15580"/>
        <n v="15477"/>
        <n v="15451"/>
        <n v="15423"/>
        <n v="15395"/>
        <n v="15356"/>
        <n v="15340"/>
        <n v="15335"/>
        <n v="15266"/>
        <n v="15242"/>
        <n v="15141"/>
        <n v="15064"/>
        <n v="15017"/>
        <n v="15009"/>
        <n v="14946"/>
        <n v="14933"/>
        <n v="14888"/>
        <n v="14833"/>
        <n v="14752"/>
        <n v="14586"/>
        <n v="14573"/>
        <n v="14568"/>
        <n v="14562"/>
        <n v="14527"/>
        <n v="14462"/>
        <n v="14405"/>
        <n v="14361"/>
        <n v="14354"/>
        <n v="14326"/>
        <n v="14280"/>
        <n v="14216"/>
        <n v="14145"/>
        <n v="14136"/>
        <n v="14103"/>
        <n v="14076"/>
        <n v="14050"/>
        <n v="14014"/>
        <n v="14007"/>
        <n v="13923"/>
        <n v="13886"/>
        <n v="13825"/>
        <n v="13726"/>
        <n v="13647"/>
        <n v="13566"/>
        <n v="13558"/>
        <n v="13553"/>
        <n v="13351"/>
        <n v="13262"/>
        <n v="13148"/>
        <n v="13135"/>
        <n v="13110"/>
        <n v="13107"/>
        <n v="13100"/>
        <n v="13039"/>
        <n v="12967"/>
        <n v="12894"/>
        <n v="12891"/>
        <n v="12864"/>
        <n v="12835"/>
        <n v="12803"/>
        <n v="12800"/>
        <n v="12797"/>
        <n v="12748"/>
        <n v="12742"/>
        <n v="12660"/>
        <n v="12640"/>
        <n v="12620"/>
        <n v="12566"/>
        <n v="12522"/>
        <n v="12521"/>
        <n v="12442"/>
        <n v="12407"/>
        <n v="12243"/>
        <n v="12240"/>
        <n v="12211"/>
        <n v="12208"/>
        <n v="12077"/>
        <n v="12072"/>
        <n v="12070"/>
        <n v="12034"/>
        <n v="11945"/>
        <n v="11920"/>
        <n v="11882"/>
        <n v="11864"/>
        <n v="11788"/>
        <n v="11724"/>
        <n v="11720"/>
        <n v="11718"/>
        <n v="11702"/>
        <n v="11669"/>
        <n v="11655"/>
        <n v="11636"/>
        <n v="11617"/>
        <n v="11609"/>
        <n v="11571"/>
        <n v="11525"/>
        <n v="11517"/>
        <n v="11452"/>
        <n v="11430"/>
        <n v="11374"/>
        <n v="11364"/>
        <n v="11278"/>
        <n v="11254"/>
        <n v="11217"/>
        <n v="11199"/>
        <n v="11157"/>
        <n v="11149"/>
        <n v="11137"/>
        <n v="11132"/>
        <n v="11127"/>
        <n v="11121"/>
        <n v="11087"/>
        <n v="11086"/>
        <n v="11007"/>
        <n v="11000"/>
        <n v="10966"/>
        <n v="10938"/>
        <n v="10876"/>
        <n v="10866"/>
        <n v="10807"/>
        <n v="10748"/>
        <n v="10557"/>
        <n v="10546"/>
        <n v="10441"/>
        <n v="10364"/>
        <n v="10336"/>
        <n v="10243"/>
        <n v="10163"/>
        <n v="10155"/>
        <n v="10133"/>
        <n v="10105"/>
        <n v="10068"/>
        <n v="9972"/>
        <n v="9927"/>
        <n v="9890"/>
        <n v="9841"/>
        <n v="9839"/>
        <n v="9815"/>
        <n v="9700"/>
        <n v="9640"/>
        <n v="9546"/>
        <n v="9540"/>
        <n v="9509"/>
        <n v="9505"/>
        <n v="9411"/>
        <n v="9408"/>
        <n v="9368"/>
        <n v="9305"/>
        <n v="9288"/>
        <n v="9255"/>
        <n v="9246"/>
        <n v="9229"/>
        <n v="9214"/>
        <n v="9200"/>
        <n v="9198"/>
        <n v="9187"/>
        <n v="9176"/>
        <n v="9140"/>
        <n v="9087"/>
        <n v="9078"/>
        <n v="9061"/>
        <n v="9000"/>
        <n v="8985"/>
        <n v="8965"/>
        <n v="8962"/>
        <n v="8900"/>
        <n v="8818"/>
        <n v="8768"/>
        <n v="8757"/>
        <n v="8752"/>
        <n v="8697"/>
        <n v="8691"/>
        <n v="8634"/>
        <n v="8629"/>
        <n v="8566"/>
        <n v="8552"/>
        <n v="8485"/>
        <n v="8459"/>
        <n v="8411"/>
        <n v="8405"/>
        <n v="8400"/>
        <n v="8362"/>
        <n v="8353"/>
        <n v="8349"/>
        <n v="8348"/>
        <n v="8328"/>
        <n v="8312"/>
        <n v="8236"/>
        <n v="8230"/>
        <n v="8200"/>
        <n v="8168"/>
        <n v="8151"/>
        <n v="8143"/>
        <n v="8122"/>
        <n v="8102"/>
        <n v="8086"/>
        <n v="8028"/>
        <n v="8000"/>
        <n v="7937"/>
        <n v="7920"/>
        <n v="7919"/>
        <n v="7889"/>
        <n v="7820"/>
        <n v="7775"/>
        <n v="7719"/>
        <n v="7717"/>
        <n v="7701"/>
        <n v="7653"/>
        <n v="7634"/>
        <n v="7625"/>
        <n v="7611"/>
        <n v="7601"/>
        <n v="7577"/>
        <n v="7570"/>
        <n v="7538"/>
        <n v="7483"/>
        <n v="7468"/>
        <n v="7383"/>
        <n v="7358"/>
        <n v="7323"/>
        <n v="7319"/>
        <n v="7314"/>
        <n v="7228"/>
        <n v="7211"/>
        <n v="7189"/>
        <n v="7188"/>
        <n v="7182"/>
        <n v="7151"/>
        <n v="7120"/>
        <n v="7093"/>
        <n v="7075"/>
        <n v="7060"/>
        <n v="7047"/>
        <n v="7012"/>
        <n v="7002"/>
        <n v="6984"/>
        <n v="6971"/>
        <n v="6957"/>
        <n v="6925"/>
        <n v="6923"/>
        <n v="6917"/>
        <n v="6914"/>
        <n v="6910"/>
        <n v="6876"/>
        <n v="6857"/>
        <n v="6838"/>
        <n v="6833"/>
        <n v="6815"/>
        <n v="6813"/>
        <n v="6800"/>
        <n v="6795"/>
        <n v="6772"/>
        <n v="6765"/>
        <n v="6696"/>
        <n v="6637"/>
        <n v="6625"/>
        <n v="6532"/>
        <n v="6495"/>
        <n v="6484"/>
        <n v="6465"/>
        <n v="6427"/>
        <n v="6391"/>
        <n v="6381"/>
        <n v="6369"/>
        <n v="6343"/>
        <n v="6330"/>
        <n v="6328"/>
        <n v="6294"/>
        <n v="6290"/>
        <n v="6257"/>
        <n v="6149"/>
        <n v="6117"/>
        <n v="6068"/>
        <n v="6066"/>
        <n v="6061"/>
        <n v="6013"/>
        <n v="5973"/>
        <n v="5969"/>
        <n v="5920"/>
        <n v="5867"/>
        <n v="5850"/>
        <n v="5847"/>
        <n v="5839"/>
        <n v="5824"/>
        <n v="5813"/>
        <n v="5802"/>
        <n v="5800"/>
        <n v="5797"/>
        <n v="5773"/>
        <n v="5770"/>
        <n v="5762"/>
        <n v="5742"/>
        <n v="5740"/>
        <n v="5736"/>
        <n v="5734"/>
        <n v="5726"/>
        <n v="5723"/>
        <n v="5719"/>
        <n v="5703"/>
        <n v="5702"/>
        <n v="5674"/>
        <n v="5670"/>
        <n v="5669"/>
        <n v="5654"/>
        <n v="5647"/>
        <n v="5604"/>
        <n v="5585"/>
        <n v="5577"/>
        <n v="5575"/>
        <n v="5536"/>
        <n v="5521"/>
        <n v="5501"/>
        <n v="5489"/>
        <n v="5469"/>
        <n v="5454"/>
        <n v="5437"/>
        <n v="5420"/>
        <n v="5409"/>
        <n v="5407"/>
        <n v="5383"/>
        <n v="5376"/>
        <n v="5333"/>
        <n v="5288"/>
        <n v="5285"/>
        <n v="5269"/>
        <n v="5255"/>
        <n v="5233"/>
        <n v="5225"/>
        <n v="5220"/>
        <n v="5213"/>
        <n v="5193"/>
        <n v="5138"/>
        <n v="5099"/>
        <n v="5091"/>
        <n v="5077"/>
        <n v="5046"/>
        <n v="5034"/>
        <n v="5010"/>
        <n v="5008"/>
        <n v="4999"/>
        <n v="4986"/>
        <n v="4957"/>
        <n v="4939"/>
        <n v="4921"/>
        <n v="4914"/>
        <n v="4911"/>
        <n v="4816"/>
        <n v="4814"/>
        <n v="4789"/>
        <n v="4750"/>
        <n v="4735"/>
        <n v="4729"/>
        <n v="4700"/>
        <n v="4695"/>
        <n v="4677"/>
        <n v="4650"/>
        <n v="4649"/>
        <n v="4640"/>
        <n v="4586"/>
        <n v="4581"/>
        <n v="4564"/>
        <n v="4502"/>
        <n v="4452"/>
        <n v="4440"/>
        <n v="4418"/>
        <n v="4402"/>
        <n v="4368"/>
        <n v="4332"/>
        <n v="4305"/>
        <n v="4280"/>
        <n v="4246"/>
        <n v="4239"/>
        <n v="4220"/>
        <n v="4201"/>
        <n v="4188"/>
        <n v="4166"/>
        <n v="4132"/>
        <n v="4088"/>
        <n v="4070"/>
        <n v="4061"/>
        <n v="4056"/>
        <n v="4052"/>
        <n v="4039"/>
        <n v="4014"/>
        <n v="3993"/>
        <n v="3988"/>
        <n v="3980"/>
        <n v="3947"/>
        <n v="3943"/>
        <n v="3942"/>
        <n v="3938"/>
        <n v="3931"/>
        <n v="3926"/>
        <n v="3908"/>
        <n v="3904"/>
        <n v="3881"/>
        <n v="3860"/>
        <n v="3857"/>
        <n v="3805"/>
        <n v="3765"/>
        <n v="3753"/>
        <n v="3734"/>
        <n v="3689"/>
        <n v="3682"/>
        <n v="3668"/>
        <n v="3659"/>
        <n v="3655"/>
        <n v="3654"/>
        <n v="3651"/>
        <n v="3650"/>
        <n v="3648"/>
        <n v="3628"/>
        <n v="3625"/>
        <n v="3619"/>
        <n v="3611"/>
        <n v="3581"/>
        <n v="3575"/>
        <n v="3570"/>
        <n v="3567"/>
        <n v="3549"/>
        <n v="3523"/>
        <n v="3520"/>
        <n v="3502"/>
        <n v="3500"/>
        <n v="3486"/>
        <n v="3470"/>
        <n v="3465"/>
        <n v="3451"/>
        <n v="3444"/>
        <n v="3426"/>
        <n v="3403"/>
        <n v="3398"/>
        <n v="3397"/>
        <n v="3382"/>
        <n v="3368"/>
        <n v="3363"/>
        <n v="3340"/>
        <n v="3312"/>
        <n v="3311"/>
        <n v="3305"/>
        <n v="3297"/>
        <n v="3275"/>
        <n v="3274"/>
        <n v="3267"/>
        <n v="3250"/>
        <n v="3248"/>
        <n v="3230"/>
        <n v="3226"/>
        <n v="3219"/>
        <n v="3163"/>
        <n v="3161"/>
        <n v="3158"/>
        <n v="3144"/>
        <n v="3115"/>
        <n v="3108"/>
        <n v="3091"/>
        <n v="3079"/>
        <n v="3045"/>
        <n v="3038"/>
        <n v="3026"/>
        <n v="3010"/>
        <n v="3003"/>
        <n v="2996"/>
        <n v="2993"/>
        <n v="2990"/>
        <n v="2985"/>
        <n v="2975"/>
        <n v="2966"/>
        <n v="2963"/>
        <n v="2960"/>
        <n v="2958"/>
        <n v="2957"/>
        <n v="2951"/>
        <n v="2946"/>
        <n v="2940"/>
        <n v="2931"/>
        <n v="2908"/>
        <n v="2898"/>
        <n v="2894"/>
        <n v="2890"/>
        <n v="2862"/>
        <n v="2841"/>
        <n v="2827"/>
        <n v="2808"/>
        <n v="2789"/>
        <n v="2781"/>
        <n v="2776"/>
        <n v="2771"/>
        <n v="2754"/>
        <n v="2727"/>
        <n v="2723"/>
        <n v="2722"/>
        <n v="2701"/>
        <n v="2695"/>
        <n v="2672"/>
        <n v="2669"/>
        <n v="2660"/>
        <n v="2659"/>
        <n v="2656"/>
        <n v="2655"/>
        <n v="2647"/>
        <n v="2644"/>
        <n v="2641"/>
        <n v="2630"/>
        <n v="2620"/>
        <n v="2615"/>
        <n v="2566"/>
        <n v="2565"/>
        <n v="2553"/>
        <n v="2549"/>
        <n v="2509"/>
        <n v="2503"/>
        <n v="2500"/>
        <n v="2498"/>
        <n v="2497"/>
        <n v="2481"/>
        <n v="2480"/>
        <n v="2474"/>
        <n v="2471"/>
        <n v="2433"/>
        <n v="2410"/>
        <n v="2409"/>
        <n v="2407"/>
        <n v="2378"/>
        <n v="2369"/>
        <n v="2364"/>
        <n v="2355"/>
        <n v="2338"/>
        <n v="2337"/>
        <n v="2335"/>
        <n v="2330"/>
        <n v="2322"/>
        <n v="2310"/>
        <n v="2301"/>
        <n v="2298"/>
        <n v="2289"/>
        <n v="2275"/>
        <n v="2250"/>
        <n v="2244"/>
        <n v="2243"/>
        <n v="2233"/>
        <n v="2228"/>
        <n v="2223"/>
        <n v="2221"/>
        <n v="2218"/>
        <n v="2202"/>
        <n v="2196"/>
        <n v="2186"/>
        <n v="2176"/>
        <n v="2162"/>
        <n v="2160"/>
        <n v="2133"/>
        <n v="2126"/>
        <n v="2122"/>
        <n v="2120"/>
        <n v="2110"/>
        <n v="2087"/>
        <n v="2079"/>
        <n v="2077"/>
        <n v="2060"/>
        <n v="2049"/>
        <n v="2044"/>
        <n v="2041"/>
        <n v="2036"/>
        <n v="2023"/>
        <n v="2021"/>
        <n v="2016"/>
        <n v="2007"/>
        <n v="2000"/>
        <n v="1998"/>
        <n v="1989"/>
        <n v="1988"/>
        <n v="1985"/>
        <n v="1975"/>
        <n v="1963"/>
        <n v="1960"/>
        <n v="1948"/>
        <n v="1943"/>
        <n v="1934"/>
        <n v="1917"/>
        <n v="1905"/>
        <n v="1904"/>
        <n v="1903"/>
        <n v="1902"/>
        <n v="1900"/>
        <n v="1895"/>
        <n v="1885"/>
        <n v="1883"/>
        <n v="1861"/>
        <n v="1859"/>
        <n v="1807"/>
        <n v="1795"/>
        <n v="1786"/>
        <n v="1785"/>
        <n v="1782"/>
        <n v="1771"/>
        <n v="1769"/>
        <n v="1753"/>
        <n v="1750"/>
        <n v="1744"/>
        <n v="1735"/>
        <n v="1732"/>
        <n v="1695"/>
        <n v="1693"/>
        <n v="1691"/>
        <n v="1686"/>
        <n v="1684"/>
        <n v="1678"/>
        <n v="1676"/>
        <n v="1675"/>
        <n v="1673"/>
        <n v="1664"/>
        <n v="1634"/>
        <n v="1633"/>
        <n v="1632"/>
        <n v="1616"/>
        <n v="1613"/>
        <n v="1610"/>
        <n v="1608"/>
        <n v="1605"/>
        <n v="1591"/>
        <n v="1582"/>
        <n v="1581"/>
        <n v="1577"/>
        <n v="1563"/>
        <n v="1559"/>
        <n v="1552"/>
        <n v="1544"/>
        <n v="1541"/>
        <n v="1534"/>
        <n v="1529"/>
        <n v="1520"/>
        <n v="1519"/>
        <n v="1510"/>
        <n v="1496"/>
        <n v="1480"/>
        <n v="1459"/>
        <n v="1458"/>
        <n v="1457"/>
        <n v="1456"/>
        <n v="1453"/>
        <n v="1444"/>
        <n v="1431"/>
        <n v="1419"/>
        <n v="1407"/>
        <n v="1406"/>
        <n v="1400"/>
        <n v="1391"/>
        <n v="1382"/>
        <n v="1368"/>
        <n v="1364"/>
        <n v="1357"/>
        <n v="1354"/>
        <n v="1351"/>
        <n v="1345"/>
        <n v="1339"/>
        <n v="1334"/>
        <n v="1318"/>
        <n v="1309"/>
        <n v="1307"/>
        <n v="1298"/>
        <n v="1290"/>
        <n v="1273"/>
        <n v="1270"/>
        <n v="1263"/>
        <n v="1260"/>
        <n v="1258"/>
        <n v="1227"/>
        <n v="1219"/>
        <n v="1215"/>
        <n v="1213"/>
        <n v="1210"/>
        <n v="1208"/>
        <n v="1202"/>
        <n v="1198"/>
        <n v="1195"/>
        <n v="1192"/>
        <n v="1190"/>
        <n v="1186"/>
        <n v="1179"/>
        <n v="1153"/>
        <n v="1144"/>
        <n v="1129"/>
        <n v="1122"/>
        <n v="1121"/>
        <n v="1105"/>
        <n v="1103"/>
        <n v="1099"/>
        <n v="1098"/>
        <n v="1090"/>
        <n v="1085"/>
        <n v="1083"/>
        <n v="1081"/>
        <n v="1074"/>
        <n v="1073"/>
        <n v="1068"/>
        <n v="1065"/>
        <n v="1058"/>
        <n v="1054"/>
        <n v="1053"/>
        <n v="1049"/>
        <n v="1044"/>
        <n v="1040"/>
        <n v="1028"/>
        <n v="1015"/>
        <n v="1013"/>
        <n v="1011"/>
        <n v="1002"/>
        <n v="999"/>
        <n v="997"/>
        <n v="990"/>
        <n v="987"/>
        <n v="978"/>
        <n v="972"/>
        <n v="963"/>
        <n v="960"/>
        <n v="952"/>
        <n v="947"/>
        <n v="946"/>
        <n v="942"/>
        <n v="935"/>
        <n v="929"/>
        <n v="928"/>
        <n v="925"/>
        <n v="920"/>
        <n v="913"/>
        <n v="896"/>
        <n v="888"/>
        <n v="887"/>
        <n v="870"/>
        <n v="868"/>
        <n v="866"/>
        <n v="865"/>
        <n v="864"/>
        <n v="860"/>
        <n v="858"/>
        <n v="850"/>
        <n v="844"/>
        <n v="840"/>
        <n v="832"/>
        <n v="829"/>
        <n v="828"/>
        <n v="826"/>
        <n v="816"/>
        <n v="815"/>
        <n v="811"/>
        <n v="810"/>
        <n v="801"/>
        <n v="799"/>
        <n v="797"/>
        <n v="791"/>
        <n v="788"/>
        <n v="775"/>
        <n v="773"/>
        <n v="772"/>
        <n v="768"/>
        <n v="766"/>
        <n v="762"/>
        <n v="750"/>
        <n v="747"/>
        <n v="745"/>
        <n v="735"/>
        <n v="734"/>
        <n v="731"/>
        <n v="726"/>
        <n v="724"/>
        <n v="722"/>
        <n v="717"/>
        <n v="712"/>
        <n v="707"/>
        <n v="702"/>
        <n v="695"/>
        <n v="690"/>
        <n v="686"/>
        <n v="684"/>
        <n v="683"/>
        <n v="682"/>
        <n v="677"/>
        <n v="674"/>
        <n v="672"/>
        <n v="670"/>
        <n v="665"/>
        <n v="646"/>
        <n v="642"/>
        <n v="634"/>
        <n v="630"/>
        <n v="625"/>
        <n v="617"/>
        <n v="616"/>
        <n v="614"/>
        <n v="609"/>
        <n v="607"/>
        <n v="606"/>
        <n v="604"/>
        <n v="600"/>
        <n v="598"/>
        <n v="594"/>
        <n v="591"/>
        <n v="590"/>
        <n v="588"/>
        <n v="587"/>
        <n v="579"/>
        <n v="577"/>
        <n v="575"/>
        <n v="574"/>
        <n v="558"/>
        <n v="547"/>
        <n v="542"/>
        <n v="541"/>
        <n v="532"/>
        <n v="526"/>
        <n v="520"/>
        <n v="516"/>
        <n v="511"/>
        <n v="510"/>
        <n v="508"/>
        <n v="507"/>
        <n v="506"/>
        <n v="502"/>
        <n v="501"/>
        <n v="500"/>
        <n v="499"/>
        <n v="494"/>
        <n v="490"/>
        <n v="489"/>
        <n v="487"/>
        <n v="485"/>
        <n v="480"/>
        <n v="478"/>
        <n v="474"/>
        <n v="471"/>
        <n v="467"/>
        <n v="461"/>
        <n v="460"/>
        <n v="459"/>
        <n v="458"/>
        <n v="454"/>
        <n v="443"/>
        <n v="440"/>
        <n v="438"/>
        <n v="437"/>
        <n v="436"/>
        <n v="435"/>
        <n v="433"/>
        <n v="431"/>
        <n v="427"/>
        <n v="419"/>
        <n v="413"/>
        <n v="409"/>
        <n v="407"/>
        <n v="406"/>
        <n v="405"/>
        <n v="400"/>
        <n v="399"/>
        <n v="397"/>
        <n v="390"/>
        <n v="385"/>
        <n v="382"/>
        <n v="380"/>
        <n v="377"/>
        <n v="375"/>
        <n v="367"/>
        <n v="365"/>
        <n v="363"/>
        <n v="362"/>
        <n v="360"/>
        <n v="356"/>
        <n v="354"/>
        <n v="350"/>
        <n v="348"/>
        <n v="343"/>
        <n v="340"/>
        <n v="339"/>
        <n v="337"/>
        <n v="335"/>
        <n v="334"/>
        <n v="330"/>
        <n v="329"/>
        <n v="326"/>
        <n v="323"/>
        <n v="322"/>
        <n v="320"/>
        <n v="319"/>
        <n v="317"/>
        <n v="314"/>
        <n v="313"/>
        <n v="311"/>
        <n v="307"/>
        <n v="306"/>
        <n v="304"/>
        <n v="302"/>
        <n v="300"/>
        <n v="299"/>
        <n v="296"/>
        <n v="294"/>
        <n v="290"/>
        <n v="287"/>
        <n v="284"/>
        <n v="279"/>
        <n v="278"/>
        <n v="277"/>
        <n v="275"/>
        <n v="274"/>
        <n v="269"/>
        <n v="265"/>
        <n v="257"/>
        <n v="255"/>
        <n v="250"/>
        <n v="244"/>
        <n v="243"/>
        <n v="241"/>
        <n v="238"/>
        <n v="237"/>
        <n v="236"/>
        <n v="233"/>
        <n v="231"/>
        <n v="220"/>
        <n v="219"/>
        <n v="216"/>
        <n v="215"/>
        <n v="209"/>
        <n v="208"/>
        <n v="205"/>
        <n v="204"/>
        <n v="203"/>
        <n v="202"/>
        <n v="200"/>
        <n v="199"/>
        <n v="198"/>
        <n v="195"/>
        <n v="193"/>
        <n v="186"/>
        <n v="181"/>
        <n v="177"/>
        <n v="173"/>
        <n v="170"/>
        <n v="169"/>
        <n v="168"/>
        <n v="167"/>
        <n v="166"/>
        <n v="163"/>
        <n v="162"/>
        <n v="159"/>
        <n v="155"/>
        <n v="154"/>
        <n v="150"/>
        <n v="146"/>
        <n v="144"/>
        <n v="140"/>
        <n v="139"/>
        <n v="138"/>
        <n v="136"/>
        <n v="135"/>
        <n v="133"/>
        <n v="130"/>
        <n v="129"/>
        <n v="127"/>
        <n v="126"/>
        <n v="125"/>
        <n v="123"/>
        <n v="122"/>
        <n v="120"/>
        <n v="118"/>
        <n v="117"/>
        <n v="115"/>
        <n v="112"/>
        <n v="110"/>
        <n v="109"/>
        <n v="107"/>
        <n v="106"/>
        <n v="105"/>
        <n v="102"/>
        <n v="101"/>
        <n v="100"/>
        <n v="99"/>
        <n v="98"/>
        <n v="97"/>
        <n v="95"/>
        <n v="94"/>
        <n v="92"/>
        <n v="91"/>
        <n v="90"/>
        <n v="88"/>
        <n v="87"/>
        <n v="86"/>
        <n v="83"/>
        <n v="82"/>
        <n v="80"/>
        <n v="78"/>
        <n v="76"/>
        <n v="72"/>
        <n v="70"/>
        <n v="69"/>
        <n v="67"/>
        <n v="65"/>
        <n v="64"/>
        <n v="61"/>
        <n v="60"/>
        <n v="59"/>
        <n v="57"/>
        <n v="56"/>
        <n v="55"/>
        <n v="54"/>
        <n v="52"/>
        <n v="50"/>
        <n v="48"/>
        <n v="47"/>
        <n v="45"/>
        <n v="44"/>
        <n v="42"/>
        <n v="40"/>
        <n v="39"/>
        <n v="38"/>
        <n v="37"/>
        <n v="36"/>
        <n v="32"/>
        <n v="31"/>
        <n v="30"/>
        <n v="29"/>
        <n v="28"/>
        <n v="27"/>
        <n v="26"/>
        <n v="24"/>
        <n v="23"/>
        <n v="22"/>
        <n v="21"/>
        <n v="20"/>
        <n v="19"/>
        <n v="18"/>
        <n v="16"/>
        <n v="14"/>
        <n v="13"/>
        <n v="12"/>
        <n v="11"/>
        <n v="10"/>
        <n v="8"/>
        <n v="7"/>
        <n v="6"/>
        <n v="5"/>
        <n v="4"/>
        <n v="3"/>
        <n v="2"/>
        <n v="1"/>
        <n v="0"/>
      </sharedItems>
    </cacheField>
    <cacheField name="2021 - Valor FOB (US$)" numFmtId="1">
      <sharedItems containsSemiMixedTypes="0" containsString="0" containsNumber="1" containsInteger="1" minValue="0" maxValue="669072887" count="2598">
        <n v="244335241"/>
        <n v="562849656"/>
        <n v="669072887"/>
        <n v="0"/>
        <n v="115460313"/>
        <n v="221674183"/>
        <n v="150446750"/>
        <n v="219306779"/>
        <n v="96896767"/>
        <n v="127383029"/>
        <n v="96443168"/>
        <n v="94915728"/>
        <n v="17816405"/>
        <n v="87971707"/>
        <n v="14832889"/>
        <n v="62056109"/>
        <n v="286196030"/>
        <n v="61634915"/>
        <n v="37122757"/>
        <n v="55730226"/>
        <n v="11499408"/>
        <n v="53342546"/>
        <n v="42880587"/>
        <n v="8300941"/>
        <n v="12459805"/>
        <n v="29272771"/>
        <n v="43079993"/>
        <n v="23310829"/>
        <n v="141917"/>
        <n v="29529827"/>
        <n v="118331404"/>
        <n v="44590692"/>
        <n v="18771946"/>
        <n v="27714445"/>
        <n v="24498752"/>
        <n v="21321374"/>
        <n v="26447764"/>
        <n v="17738908"/>
        <n v="28968910"/>
        <n v="3305643"/>
        <n v="18997729"/>
        <n v="5527201"/>
        <n v="16432923"/>
        <n v="18162087"/>
        <n v="13530182"/>
        <n v="18366672"/>
        <n v="15496450"/>
        <n v="14072008"/>
        <n v="17893270"/>
        <n v="17138104"/>
        <n v="16380125"/>
        <n v="17057337"/>
        <n v="12697353"/>
        <n v="19390509"/>
        <n v="15242220"/>
        <n v="25749539"/>
        <n v="89589"/>
        <n v="16554289"/>
        <n v="14408671"/>
        <n v="15765607"/>
        <n v="18139005"/>
        <n v="12537809"/>
        <n v="17105638"/>
        <n v="19603237"/>
        <n v="16128746"/>
        <n v="18927946"/>
        <n v="17333657"/>
        <n v="10445159"/>
        <n v="8363028"/>
        <n v="9525509"/>
        <n v="13053680"/>
        <n v="9574433"/>
        <n v="11716651"/>
        <n v="21530012"/>
        <n v="7011913"/>
        <n v="6697891"/>
        <n v="12080081"/>
        <n v="8598635"/>
        <n v="10085155"/>
        <n v="10474253"/>
        <n v="9352517"/>
        <n v="20044334"/>
        <n v="11523388"/>
        <n v="571"/>
        <n v="10847153"/>
        <n v="8214707"/>
        <n v="10432175"/>
        <n v="7256578"/>
        <n v="9696330"/>
        <n v="11556265"/>
        <n v="2124646"/>
        <n v="10148430"/>
        <n v="54083408"/>
        <n v="4048169"/>
        <n v="7921732"/>
        <n v="9316541"/>
        <n v="14446037"/>
        <n v="6948556"/>
        <n v="12128234"/>
        <n v="12740532"/>
        <n v="8020634"/>
        <n v="9651550"/>
        <n v="3975569"/>
        <n v="10073584"/>
        <n v="7254919"/>
        <n v="9922297"/>
        <n v="3394927"/>
        <n v="13659185"/>
        <n v="7407027"/>
        <n v="7900914"/>
        <n v="11309626"/>
        <n v="6670701"/>
        <n v="6028175"/>
        <n v="10333279"/>
        <n v="9545190"/>
        <n v="5032364"/>
        <n v="9281550"/>
        <n v="1160422"/>
        <n v="7788127"/>
        <n v="7594771"/>
        <n v="9473002"/>
        <n v="5476005"/>
        <n v="5295568"/>
        <n v="4538709"/>
        <n v="7652339"/>
        <n v="3804955"/>
        <n v="7138760"/>
        <n v="6671746"/>
        <n v="3667844"/>
        <n v="5128674"/>
        <n v="8101978"/>
        <n v="49765325"/>
        <n v="7854210"/>
        <n v="6694002"/>
        <n v="62743189"/>
        <n v="5364588"/>
        <n v="6949515"/>
        <n v="4070854"/>
        <n v="7704170"/>
        <n v="13986389"/>
        <n v="47857"/>
        <n v="5848705"/>
        <n v="38986568"/>
        <n v="8073859"/>
        <n v="1439538"/>
        <n v="3544113"/>
        <n v="7446641"/>
        <n v="4442972"/>
        <n v="6966557"/>
        <n v="1151879"/>
        <n v="6234820"/>
        <n v="4623376"/>
        <n v="2545759"/>
        <n v="8984473"/>
        <n v="5297230"/>
        <n v="2659717"/>
        <n v="9936694"/>
        <n v="4110593"/>
        <n v="5444361"/>
        <n v="244531"/>
        <n v="5048051"/>
        <n v="7621783"/>
        <n v="4126707"/>
        <n v="7503995"/>
        <n v="2576048"/>
        <n v="6351599"/>
        <n v="7060817"/>
        <n v="6498478"/>
        <n v="4652747"/>
        <n v="4120498"/>
        <n v="3251927"/>
        <n v="2767028"/>
        <n v="4419330"/>
        <n v="2785351"/>
        <n v="4524056"/>
        <n v="4464287"/>
        <n v="5831016"/>
        <n v="3049094"/>
        <n v="3666647"/>
        <n v="7916768"/>
        <n v="1183732"/>
        <n v="4160899"/>
        <n v="4408087"/>
        <n v="7795433"/>
        <n v="5263139"/>
        <n v="442120"/>
        <n v="5288177"/>
        <n v="1207259"/>
        <n v="6419907"/>
        <n v="3006526"/>
        <n v="4226568"/>
        <n v="4239612"/>
        <n v="2065992"/>
        <n v="5356666"/>
        <n v="3500755"/>
        <n v="2912209"/>
        <n v="3253195"/>
        <n v="3711782"/>
        <n v="3390999"/>
        <n v="4515704"/>
        <n v="3982764"/>
        <n v="2851748"/>
        <n v="2562386"/>
        <n v="4486984"/>
        <n v="3000602"/>
        <n v="6491836"/>
        <n v="4333990"/>
        <n v="583"/>
        <n v="2545117"/>
        <n v="4657392"/>
        <n v="3008443"/>
        <n v="2624748"/>
        <n v="4318874"/>
        <n v="3784692"/>
        <n v="3313471"/>
        <n v="7975847"/>
        <n v="2378152"/>
        <n v="2508467"/>
        <n v="1560531"/>
        <n v="1983650"/>
        <n v="5648501"/>
        <n v="3314339"/>
        <n v="4690456"/>
        <n v="1787226"/>
        <n v="2844275"/>
        <n v="1308796"/>
        <n v="993168"/>
        <n v="3829597"/>
        <n v="1078645"/>
        <n v="3094179"/>
        <n v="2368552"/>
        <n v="3516981"/>
        <n v="3356460"/>
        <n v="3840612"/>
        <n v="2247244"/>
        <n v="7250957"/>
        <n v="817083"/>
        <n v="2325936"/>
        <n v="2423428"/>
        <n v="3862629"/>
        <n v="1436723"/>
        <n v="1077849"/>
        <n v="1928698"/>
        <n v="8291723"/>
        <n v="7260324"/>
        <n v="2432862"/>
        <n v="5370962"/>
        <n v="2450175"/>
        <n v="3500528"/>
        <n v="2660766"/>
        <n v="1936501"/>
        <n v="92039"/>
        <n v="2739074"/>
        <n v="1866448"/>
        <n v="1833357"/>
        <n v="13153377"/>
        <n v="3042817"/>
        <n v="2952429"/>
        <n v="1091222"/>
        <n v="1695657"/>
        <n v="3847461"/>
        <n v="3209319"/>
        <n v="2913028"/>
        <n v="1856523"/>
        <n v="9540349"/>
        <n v="3364508"/>
        <n v="1509333"/>
        <n v="136938"/>
        <n v="1703547"/>
        <n v="2533297"/>
        <n v="435895"/>
        <n v="3821045"/>
        <n v="13929"/>
        <n v="2330962"/>
        <n v="2160463"/>
        <n v="1618518"/>
        <n v="2243684"/>
        <n v="2532464"/>
        <n v="1961727"/>
        <n v="2533242"/>
        <n v="1897046"/>
        <n v="2375672"/>
        <n v="6379925"/>
        <n v="463650"/>
        <n v="1838078"/>
        <n v="161588"/>
        <n v="499717"/>
        <n v="1828645"/>
        <n v="2004496"/>
        <n v="32480204"/>
        <n v="338895"/>
        <n v="2158596"/>
        <n v="3742773"/>
        <n v="1933026"/>
        <n v="1261422"/>
        <n v="1161709"/>
        <n v="3662411"/>
        <n v="2139545"/>
        <n v="1145913"/>
        <n v="717654"/>
        <n v="1791800"/>
        <n v="2128125"/>
        <n v="3056175"/>
        <n v="658315"/>
        <n v="2505392"/>
        <n v="1510506"/>
        <n v="1016989"/>
        <n v="3379952"/>
        <n v="1212486"/>
        <n v="851077"/>
        <n v="3082565"/>
        <n v="24151"/>
        <n v="6380035"/>
        <n v="1864869"/>
        <n v="1126342"/>
        <n v="2013386"/>
        <n v="1588194"/>
        <n v="2259665"/>
        <n v="2566607"/>
        <n v="1210964"/>
        <n v="1228663"/>
        <n v="2537529"/>
        <n v="889200"/>
        <n v="138986"/>
        <n v="14430025"/>
        <n v="597929"/>
        <n v="1229534"/>
        <n v="2065496"/>
        <n v="892399"/>
        <n v="226003"/>
        <n v="3106290"/>
        <n v="3136365"/>
        <n v="1767837"/>
        <n v="1731617"/>
        <n v="1083090"/>
        <n v="1818566"/>
        <n v="4251025"/>
        <n v="1438601"/>
        <n v="1370609"/>
        <n v="1614969"/>
        <n v="1725742"/>
        <n v="1621887"/>
        <n v="2598032"/>
        <n v="1872513"/>
        <n v="1648809"/>
        <n v="1012027"/>
        <n v="1369712"/>
        <n v="830716"/>
        <n v="1805988"/>
        <n v="846464"/>
        <n v="1122441"/>
        <n v="3383237"/>
        <n v="984287"/>
        <n v="1633975"/>
        <n v="2071777"/>
        <n v="1011178"/>
        <n v="1686458"/>
        <n v="3169626"/>
        <n v="2614002"/>
        <n v="1057354"/>
        <n v="1404524"/>
        <n v="15186965"/>
        <n v="1448613"/>
        <n v="937605"/>
        <n v="745358"/>
        <n v="3230435"/>
        <n v="2070190"/>
        <n v="1627667"/>
        <n v="138514"/>
        <n v="128572"/>
        <n v="1099838"/>
        <n v="153852"/>
        <n v="785315"/>
        <n v="1705616"/>
        <n v="709331"/>
        <n v="1377003"/>
        <n v="372037"/>
        <n v="323863"/>
        <n v="1668038"/>
        <n v="980551"/>
        <n v="1814803"/>
        <n v="1205307"/>
        <n v="1563495"/>
        <n v="1060078"/>
        <n v="1530301"/>
        <n v="1454641"/>
        <n v="1776263"/>
        <n v="1086057"/>
        <n v="955605"/>
        <n v="1124700"/>
        <n v="337530"/>
        <n v="671382"/>
        <n v="1793253"/>
        <n v="1465582"/>
        <n v="328147"/>
        <n v="405881"/>
        <n v="467980"/>
        <n v="1240726"/>
        <n v="1106745"/>
        <n v="1263154"/>
        <n v="780271"/>
        <n v="859156"/>
        <n v="1587735"/>
        <n v="3064589"/>
        <n v="575139"/>
        <n v="3690841"/>
        <n v="602689"/>
        <n v="1942228"/>
        <n v="606583"/>
        <n v="726611"/>
        <n v="773823"/>
        <n v="494766"/>
        <n v="2220402"/>
        <n v="630789"/>
        <n v="1998298"/>
        <n v="1123517"/>
        <n v="1451470"/>
        <n v="1193679"/>
        <n v="929282"/>
        <n v="920815"/>
        <n v="814226"/>
        <n v="330515"/>
        <n v="1205643"/>
        <n v="1170280"/>
        <n v="1173956"/>
        <n v="1114630"/>
        <n v="282721"/>
        <n v="601810"/>
        <n v="701939"/>
        <n v="946116"/>
        <n v="1526456"/>
        <n v="11712"/>
        <n v="1203801"/>
        <n v="665579"/>
        <n v="1583554"/>
        <n v="792583"/>
        <n v="1162359"/>
        <n v="845992"/>
        <n v="360703"/>
        <n v="880060"/>
        <n v="777243"/>
        <n v="496396"/>
        <n v="906399"/>
        <n v="484203"/>
        <n v="981259"/>
        <n v="628900"/>
        <n v="1501879"/>
        <n v="674089"/>
        <n v="126759"/>
        <n v="469446"/>
        <n v="6476877"/>
        <n v="1428546"/>
        <n v="732485"/>
        <n v="2017661"/>
        <n v="245731"/>
        <n v="3435319"/>
        <n v="653042"/>
        <n v="2008591"/>
        <n v="1269243"/>
        <n v="1467082"/>
        <n v="218469"/>
        <n v="747817"/>
        <n v="744697"/>
        <n v="730451"/>
        <n v="211706"/>
        <n v="222001"/>
        <n v="938086"/>
        <n v="699320"/>
        <n v="1213547"/>
        <n v="314351"/>
        <n v="915993"/>
        <n v="853131"/>
        <n v="675835"/>
        <n v="717145"/>
        <n v="776428"/>
        <n v="4712953"/>
        <n v="1078143"/>
        <n v="670407"/>
        <n v="1327416"/>
        <n v="53764"/>
        <n v="1002147"/>
        <n v="1703081"/>
        <n v="526296"/>
        <n v="935817"/>
        <n v="460068"/>
        <n v="547667"/>
        <n v="1307929"/>
        <n v="776230"/>
        <n v="121633"/>
        <n v="608231"/>
        <n v="641802"/>
        <n v="897803"/>
        <n v="680832"/>
        <n v="126981"/>
        <n v="151101"/>
        <n v="1482464"/>
        <n v="82119"/>
        <n v="657700"/>
        <n v="785807"/>
        <n v="669067"/>
        <n v="728933"/>
        <n v="879344"/>
        <n v="2114524"/>
        <n v="889187"/>
        <n v="448179"/>
        <n v="619462"/>
        <n v="748222"/>
        <n v="726220"/>
        <n v="837033"/>
        <n v="109243"/>
        <n v="677423"/>
        <n v="871475"/>
        <n v="986835"/>
        <n v="200364"/>
        <n v="494476"/>
        <n v="4504560"/>
        <n v="1217822"/>
        <n v="443682"/>
        <n v="589086"/>
        <n v="671162"/>
        <n v="251246"/>
        <n v="470057"/>
        <n v="404790"/>
        <n v="509122"/>
        <n v="389629"/>
        <n v="728361"/>
        <n v="629030"/>
        <n v="874976"/>
        <n v="513688"/>
        <n v="415615"/>
        <n v="64020478"/>
        <n v="5320"/>
        <n v="343633"/>
        <n v="661284"/>
        <n v="1098658"/>
        <n v="371605"/>
        <n v="754039"/>
        <n v="1026245"/>
        <n v="4231574"/>
        <n v="150053"/>
        <n v="703494"/>
        <n v="552083"/>
        <n v="527755"/>
        <n v="326877"/>
        <n v="971749"/>
        <n v="709868"/>
        <n v="630296"/>
        <n v="429817"/>
        <n v="821078"/>
        <n v="392908"/>
        <n v="298817"/>
        <n v="450180"/>
        <n v="105979"/>
        <n v="505027"/>
        <n v="54048"/>
        <n v="230400"/>
        <n v="274020"/>
        <n v="730407"/>
        <n v="206410"/>
        <n v="342139"/>
        <n v="634033"/>
        <n v="700928"/>
        <n v="735514"/>
        <n v="377774"/>
        <n v="719540"/>
        <n v="558324"/>
        <n v="487616"/>
        <n v="215781"/>
        <n v="364405"/>
        <n v="789418"/>
        <n v="288547"/>
        <n v="551859"/>
        <n v="418713"/>
        <n v="350244"/>
        <n v="642838"/>
        <n v="374363"/>
        <n v="2220786"/>
        <n v="886800"/>
        <n v="356171"/>
        <n v="815530"/>
        <n v="331375"/>
        <n v="237316"/>
        <n v="460293"/>
        <n v="439276"/>
        <n v="1139781"/>
        <n v="230505"/>
        <n v="3161661"/>
        <n v="1156804"/>
        <n v="576590"/>
        <n v="484875"/>
        <n v="949896"/>
        <n v="337998"/>
        <n v="258837"/>
        <n v="552110"/>
        <n v="1546932"/>
        <n v="395314"/>
        <n v="15387"/>
        <n v="1396247"/>
        <n v="2259067"/>
        <n v="15658"/>
        <n v="614692"/>
        <n v="351690"/>
        <n v="210126"/>
        <n v="488673"/>
        <n v="2723748"/>
        <n v="43078"/>
        <n v="429237"/>
        <n v="232319"/>
        <n v="1610674"/>
        <n v="229542"/>
        <n v="236810"/>
        <n v="84187"/>
        <n v="204555"/>
        <n v="137359"/>
        <n v="412331"/>
        <n v="506096"/>
        <n v="339790"/>
        <n v="398739"/>
        <n v="875050"/>
        <n v="225486"/>
        <n v="553319"/>
        <n v="364925"/>
        <n v="146176"/>
        <n v="417692"/>
        <n v="444673"/>
        <n v="100132"/>
        <n v="5124"/>
        <n v="1708912"/>
        <n v="284731"/>
        <n v="146283"/>
        <n v="316628"/>
        <n v="600818"/>
        <n v="50806"/>
        <n v="284324"/>
        <n v="725245"/>
        <n v="472954"/>
        <n v="300908"/>
        <n v="239933"/>
        <n v="493156"/>
        <n v="45631"/>
        <n v="54686"/>
        <n v="49974"/>
        <n v="245063"/>
        <n v="5019"/>
        <n v="376157"/>
        <n v="956066"/>
        <n v="270097"/>
        <n v="261367"/>
        <n v="201516"/>
        <n v="1554288"/>
        <n v="780259"/>
        <n v="144405"/>
        <n v="166207"/>
        <n v="235891"/>
        <n v="526464"/>
        <n v="67345"/>
        <n v="1260639"/>
        <n v="246585"/>
        <n v="154371"/>
        <n v="717547"/>
        <n v="164529"/>
        <n v="426758"/>
        <n v="499667"/>
        <n v="3859103"/>
        <n v="445380"/>
        <n v="459866"/>
        <n v="9656"/>
        <n v="140"/>
        <n v="502053"/>
        <n v="576496"/>
        <n v="69747"/>
        <n v="301537"/>
        <n v="565738"/>
        <n v="365672"/>
        <n v="279803"/>
        <n v="180306"/>
        <n v="497173"/>
        <n v="81286"/>
        <n v="297451"/>
        <n v="136477"/>
        <n v="240277"/>
        <n v="878887"/>
        <n v="729466"/>
        <n v="87076"/>
        <n v="357918"/>
        <n v="286663"/>
        <n v="339260"/>
        <n v="249720"/>
        <n v="3324"/>
        <n v="361873"/>
        <n v="91840"/>
        <n v="122874"/>
        <n v="206416"/>
        <n v="429004"/>
        <n v="473838"/>
        <n v="122289"/>
        <n v="513149"/>
        <n v="205192"/>
        <n v="110884"/>
        <n v="398369"/>
        <n v="61519"/>
        <n v="323660"/>
        <n v="218232"/>
        <n v="191364"/>
        <n v="1187"/>
        <n v="380643"/>
        <n v="148034"/>
        <n v="150651"/>
        <n v="202671"/>
        <n v="249029"/>
        <n v="91750"/>
        <n v="402567"/>
        <n v="1045605"/>
        <n v="298070"/>
        <n v="257613"/>
        <n v="1361758"/>
        <n v="435647"/>
        <n v="85612"/>
        <n v="379489"/>
        <n v="31056"/>
        <n v="285406"/>
        <n v="113654"/>
        <n v="36745"/>
        <n v="741901"/>
        <n v="344499"/>
        <n v="47404"/>
        <n v="162136"/>
        <n v="248590"/>
        <n v="335435"/>
        <n v="280334"/>
        <n v="105090"/>
        <n v="57209"/>
        <n v="248735"/>
        <n v="244208"/>
        <n v="180225"/>
        <n v="213762"/>
        <n v="235382"/>
        <n v="367105"/>
        <n v="356666"/>
        <n v="227483"/>
        <n v="203351"/>
        <n v="308000"/>
        <n v="144314"/>
        <n v="220998"/>
        <n v="200635"/>
        <n v="911731"/>
        <n v="120022"/>
        <n v="496163"/>
        <n v="172023"/>
        <n v="156909"/>
        <n v="158071"/>
        <n v="1419060"/>
        <n v="528829"/>
        <n v="91966"/>
        <n v="228578"/>
        <n v="138651"/>
        <n v="161400"/>
        <n v="480193"/>
        <n v="252181"/>
        <n v="219829"/>
        <n v="188962"/>
        <n v="185388"/>
        <n v="49640"/>
        <n v="326780"/>
        <n v="233630"/>
        <n v="145001"/>
        <n v="58944"/>
        <n v="47474"/>
        <n v="173709"/>
        <n v="88503"/>
        <n v="65846"/>
        <n v="4089147"/>
        <n v="231235"/>
        <n v="1135289"/>
        <n v="70148"/>
        <n v="257737"/>
        <n v="48364384"/>
        <n v="400"/>
        <n v="208012"/>
        <n v="187106"/>
        <n v="268824"/>
        <n v="27482"/>
        <n v="312167"/>
        <n v="226955"/>
        <n v="284351"/>
        <n v="153436"/>
        <n v="911880"/>
        <n v="246844"/>
        <n v="166057"/>
        <n v="37844"/>
        <n v="241004"/>
        <n v="77526"/>
        <n v="27256"/>
        <n v="168467"/>
        <n v="50803"/>
        <n v="123888"/>
        <n v="244565"/>
        <n v="275208"/>
        <n v="358776"/>
        <n v="386303"/>
        <n v="422749"/>
        <n v="109843"/>
        <n v="191140"/>
        <n v="67588"/>
        <n v="53309"/>
        <n v="69757"/>
        <n v="913"/>
        <n v="57831"/>
        <n v="37684"/>
        <n v="251789"/>
        <n v="167670"/>
        <n v="474321"/>
        <n v="153389"/>
        <n v="94913"/>
        <n v="227043"/>
        <n v="45978"/>
        <n v="252405"/>
        <n v="111060"/>
        <n v="658967"/>
        <n v="64029"/>
        <n v="182928"/>
        <n v="5548"/>
        <n v="278633"/>
        <n v="210209"/>
        <n v="787404"/>
        <n v="161831"/>
        <n v="102386"/>
        <n v="284953"/>
        <n v="190029"/>
        <n v="287600"/>
        <n v="156195"/>
        <n v="171263"/>
        <n v="36996"/>
        <n v="253666"/>
        <n v="655677"/>
        <n v="262334"/>
        <n v="190725"/>
        <n v="101319"/>
        <n v="269984"/>
        <n v="23854"/>
        <n v="44565"/>
        <n v="258506"/>
        <n v="429171"/>
        <n v="186062"/>
        <n v="102084"/>
        <n v="87171"/>
        <n v="282460"/>
        <n v="222794"/>
        <n v="1194763"/>
        <n v="176780"/>
        <n v="95915"/>
        <n v="122161"/>
        <n v="373015"/>
        <n v="120451"/>
        <n v="1148979"/>
        <n v="114496"/>
        <n v="174639"/>
        <n v="52032"/>
        <n v="154392"/>
        <n v="38313"/>
        <n v="140548"/>
        <n v="659533"/>
        <n v="216538"/>
        <n v="72962"/>
        <n v="29290"/>
        <n v="312419"/>
        <n v="96615"/>
        <n v="123618"/>
        <n v="165314"/>
        <n v="108062"/>
        <n v="1668378"/>
        <n v="129463"/>
        <n v="75082"/>
        <n v="830482"/>
        <n v="111033"/>
        <n v="1775446"/>
        <n v="291484"/>
        <n v="1734255"/>
        <n v="181759"/>
        <n v="143659"/>
        <n v="132009"/>
        <n v="49741"/>
        <n v="210949"/>
        <n v="28995"/>
        <n v="387308"/>
        <n v="140915"/>
        <n v="186957"/>
        <n v="134346"/>
        <n v="51593"/>
        <n v="177225"/>
        <n v="114886"/>
        <n v="134698"/>
        <n v="1031341"/>
        <n v="3814095"/>
        <n v="218892"/>
        <n v="17583"/>
        <n v="117430"/>
        <n v="191521"/>
        <n v="89366"/>
        <n v="102294"/>
        <n v="453300"/>
        <n v="140854"/>
        <n v="322884"/>
        <n v="241771"/>
        <n v="66899"/>
        <n v="103113"/>
        <n v="74367"/>
        <n v="366794"/>
        <n v="388749"/>
        <n v="1955234"/>
        <n v="152821"/>
        <n v="853776"/>
        <n v="187090"/>
        <n v="422744"/>
        <n v="36695"/>
        <n v="198542"/>
        <n v="185488"/>
        <n v="95433"/>
        <n v="120942"/>
        <n v="36140"/>
        <n v="144108"/>
        <n v="118164"/>
        <n v="15370492"/>
        <n v="281231"/>
        <n v="125588"/>
        <n v="123730"/>
        <n v="44600"/>
        <n v="107539"/>
        <n v="394482"/>
        <n v="2303"/>
        <n v="211847"/>
        <n v="188743"/>
        <n v="130726"/>
        <n v="74337"/>
        <n v="2361819"/>
        <n v="93107"/>
        <n v="22947"/>
        <n v="260190"/>
        <n v="47235"/>
        <n v="22836"/>
        <n v="37265"/>
        <n v="277676"/>
        <n v="286762"/>
        <n v="101796"/>
        <n v="100321"/>
        <n v="97473"/>
        <n v="29029"/>
        <n v="71486"/>
        <n v="188729"/>
        <n v="115467"/>
        <n v="88160"/>
        <n v="203749"/>
        <n v="105147"/>
        <n v="43598"/>
        <n v="134562"/>
        <n v="10322"/>
        <n v="230363"/>
        <n v="157064"/>
        <n v="112876"/>
        <n v="3750"/>
        <n v="690"/>
        <n v="106178"/>
        <n v="190958"/>
        <n v="164553"/>
        <n v="42313"/>
        <n v="94786"/>
        <n v="72537"/>
        <n v="116228"/>
        <n v="2290724"/>
        <n v="167967"/>
        <n v="160194"/>
        <n v="121509"/>
        <n v="221062"/>
        <n v="7274"/>
        <n v="631069"/>
        <n v="149945"/>
        <n v="177102"/>
        <n v="189554"/>
        <n v="191623"/>
        <n v="117875"/>
        <n v="332355"/>
        <n v="13083"/>
        <n v="73116"/>
        <n v="82879"/>
        <n v="51644"/>
        <n v="118885"/>
        <n v="50022"/>
        <n v="100962"/>
        <n v="660823"/>
        <n v="5642"/>
        <n v="454790"/>
        <n v="127497"/>
        <n v="184822"/>
        <n v="175659"/>
        <n v="144631"/>
        <n v="145795"/>
        <n v="221234"/>
        <n v="81006"/>
        <n v="178541"/>
        <n v="22513"/>
        <n v="415"/>
        <n v="82516"/>
        <n v="67877"/>
        <n v="103695"/>
        <n v="153038"/>
        <n v="157143"/>
        <n v="94816"/>
        <n v="74278"/>
        <n v="107761"/>
        <n v="676"/>
        <n v="73476"/>
        <n v="311078"/>
        <n v="55063"/>
        <n v="37076"/>
        <n v="102390"/>
        <n v="3276823"/>
        <n v="136620"/>
        <n v="126733"/>
        <n v="74230"/>
        <n v="86972"/>
        <n v="256"/>
        <n v="31649"/>
        <n v="78355"/>
        <n v="61093"/>
        <n v="6507"/>
        <n v="135100"/>
        <n v="233698"/>
        <n v="158297"/>
        <n v="171065"/>
        <n v="68303"/>
        <n v="150645"/>
        <n v="2876"/>
        <n v="39533"/>
        <n v="85401"/>
        <n v="136936"/>
        <n v="22886"/>
        <n v="97035"/>
        <n v="41453"/>
        <n v="93465"/>
        <n v="109340"/>
        <n v="60732"/>
        <n v="426989"/>
        <n v="209155"/>
        <n v="36182"/>
        <n v="25380"/>
        <n v="80973"/>
        <n v="109796"/>
        <n v="48637"/>
        <n v="31880"/>
        <n v="70489"/>
        <n v="72828"/>
        <n v="128968"/>
        <n v="100147"/>
        <n v="79585"/>
        <n v="78043"/>
        <n v="93579"/>
        <n v="89290"/>
        <n v="91512"/>
        <n v="29402"/>
        <n v="296076"/>
        <n v="177692"/>
        <n v="16049"/>
        <n v="184734"/>
        <n v="128618"/>
        <n v="230610"/>
        <n v="2749882"/>
        <n v="594284"/>
        <n v="728"/>
        <n v="184418"/>
        <n v="42047"/>
        <n v="1859349"/>
        <n v="98104"/>
        <n v="233920"/>
        <n v="52617"/>
        <n v="74111"/>
        <n v="48352"/>
        <n v="81095"/>
        <n v="110308"/>
        <n v="53110"/>
        <n v="245563"/>
        <n v="195990"/>
        <n v="46067"/>
        <n v="37225"/>
        <n v="34833"/>
        <n v="36570"/>
        <n v="75210"/>
        <n v="569676"/>
        <n v="27136"/>
        <n v="45989"/>
        <n v="2136"/>
        <n v="51894"/>
        <n v="78230"/>
        <n v="68035"/>
        <n v="171950"/>
        <n v="33327"/>
        <n v="106575"/>
        <n v="73434"/>
        <n v="109121"/>
        <n v="66911"/>
        <n v="22378"/>
        <n v="24347"/>
        <n v="147141"/>
        <n v="15450"/>
        <n v="19650"/>
        <n v="56755"/>
        <n v="382048"/>
        <n v="6240"/>
        <n v="125416"/>
        <n v="59030"/>
        <n v="56993"/>
        <n v="50176"/>
        <n v="622490"/>
        <n v="22957"/>
        <n v="56309"/>
        <n v="470667"/>
        <n v="11832"/>
        <n v="87018"/>
        <n v="85623"/>
        <n v="1290"/>
        <n v="99912"/>
        <n v="135169"/>
        <n v="32642"/>
        <n v="99751"/>
        <n v="40807"/>
        <n v="3250"/>
        <n v="2947279"/>
        <n v="24677"/>
        <n v="109316"/>
        <n v="90671"/>
        <n v="16929"/>
        <n v="13748"/>
        <n v="74826"/>
        <n v="20434"/>
        <n v="124339"/>
        <n v="33679"/>
        <n v="65989"/>
        <n v="86223"/>
        <n v="88682"/>
        <n v="252493"/>
        <n v="45891"/>
        <n v="4648"/>
        <n v="106949"/>
        <n v="282576"/>
        <n v="1059728"/>
        <n v="196479"/>
        <n v="126658"/>
        <n v="25255"/>
        <n v="104829"/>
        <n v="558013"/>
        <n v="2373"/>
        <n v="31063"/>
        <n v="75774"/>
        <n v="4242544"/>
        <n v="54592"/>
        <n v="114008"/>
        <n v="191200"/>
        <n v="203098"/>
        <n v="20209"/>
        <n v="170594"/>
        <n v="145173"/>
        <n v="131720"/>
        <n v="68490"/>
        <n v="59976"/>
        <n v="5749"/>
        <n v="93121"/>
        <n v="113309"/>
        <n v="16148"/>
        <n v="30302"/>
        <n v="110715"/>
        <n v="54688"/>
        <n v="40036"/>
        <n v="48789"/>
        <n v="51763"/>
        <n v="5035"/>
        <n v="44424"/>
        <n v="796"/>
        <n v="39857"/>
        <n v="15352"/>
        <n v="72171"/>
        <n v="126903"/>
        <n v="50598"/>
        <n v="218446"/>
        <n v="14907"/>
        <n v="86724"/>
        <n v="44442"/>
        <n v="107611"/>
        <n v="44167"/>
        <n v="173811"/>
        <n v="96447"/>
        <n v="82878"/>
        <n v="145370"/>
        <n v="2597"/>
        <n v="29325"/>
        <n v="90363"/>
        <n v="2275"/>
        <n v="56808"/>
        <n v="50846"/>
        <n v="52516"/>
        <n v="34874"/>
        <n v="25095"/>
        <n v="53172"/>
        <n v="10606"/>
        <n v="130532"/>
        <n v="18292"/>
        <n v="27386"/>
        <n v="15526"/>
        <n v="23176"/>
        <n v="71636"/>
        <n v="381474"/>
        <n v="33250"/>
        <n v="5232"/>
        <n v="49238"/>
        <n v="76589"/>
        <n v="1361"/>
        <n v="29283"/>
        <n v="72585"/>
        <n v="105452"/>
        <n v="12709533"/>
        <n v="10973"/>
        <n v="63447"/>
        <n v="59858"/>
        <n v="96808"/>
        <n v="37484"/>
        <n v="511038"/>
        <n v="34029"/>
        <n v="3226"/>
        <n v="93179"/>
        <n v="12396"/>
        <n v="90248"/>
        <n v="20078"/>
        <n v="50204"/>
        <n v="146424"/>
        <n v="74500"/>
        <n v="443798"/>
        <n v="226782"/>
        <n v="46685"/>
        <n v="52567"/>
        <n v="32184"/>
        <n v="72400"/>
        <n v="185741"/>
        <n v="62799"/>
        <n v="108353"/>
        <n v="134885"/>
        <n v="49071"/>
        <n v="79093"/>
        <n v="197004"/>
        <n v="77234"/>
        <n v="9011"/>
        <n v="171167"/>
        <n v="224069"/>
        <n v="83880"/>
        <n v="4553"/>
        <n v="51712"/>
        <n v="451595"/>
        <n v="310163"/>
        <n v="2108"/>
        <n v="57237"/>
        <n v="131159"/>
        <n v="34162"/>
        <n v="55198"/>
        <n v="48195"/>
        <n v="40548"/>
        <n v="23781"/>
        <n v="136984"/>
        <n v="55379"/>
        <n v="3214"/>
        <n v="65199"/>
        <n v="10285"/>
        <n v="38800"/>
        <n v="27965"/>
        <n v="142896"/>
        <n v="43171"/>
        <n v="42615"/>
        <n v="36541"/>
        <n v="460"/>
        <n v="9990"/>
        <n v="71163"/>
        <n v="29965"/>
        <n v="53119"/>
        <n v="27094"/>
        <n v="36343"/>
        <n v="24158"/>
        <n v="46033"/>
        <n v="48667"/>
        <n v="30188"/>
        <n v="40397"/>
        <n v="55648"/>
        <n v="5426"/>
        <n v="44895"/>
        <n v="15666"/>
        <n v="37945"/>
        <n v="9383"/>
        <n v="38437"/>
        <n v="64504"/>
        <n v="14335"/>
        <n v="64843"/>
        <n v="29661"/>
        <n v="32063"/>
        <n v="12071"/>
        <n v="9234"/>
        <n v="29063"/>
        <n v="49823"/>
        <n v="554"/>
        <n v="809434"/>
        <n v="91900"/>
        <n v="27388"/>
        <n v="180449"/>
        <n v="565099"/>
        <n v="2743"/>
        <n v="95335"/>
        <n v="31847"/>
        <n v="69840"/>
        <n v="89271"/>
        <n v="24868"/>
        <n v="77662"/>
        <n v="91460"/>
        <n v="36484"/>
        <n v="25803"/>
        <n v="18963"/>
        <n v="29021"/>
        <n v="22718"/>
        <n v="256539"/>
        <n v="8114"/>
        <n v="14269"/>
        <n v="34585"/>
        <n v="43694"/>
        <n v="885"/>
        <n v="8631"/>
        <n v="181870"/>
        <n v="44345"/>
        <n v="61477"/>
        <n v="62300"/>
        <n v="67011"/>
        <n v="29435"/>
        <n v="11356"/>
        <n v="50782"/>
        <n v="19535"/>
        <n v="150725"/>
        <n v="35732"/>
        <n v="115735"/>
        <n v="208946"/>
        <n v="31821"/>
        <n v="124457"/>
        <n v="44779"/>
        <n v="28782"/>
        <n v="15918"/>
        <n v="27277"/>
        <n v="4780"/>
        <n v="44445"/>
        <n v="126"/>
        <n v="139806"/>
        <n v="29570"/>
        <n v="10619"/>
        <n v="684"/>
        <n v="32334"/>
        <n v="31740"/>
        <n v="27393"/>
        <n v="272425"/>
        <n v="22357"/>
        <n v="59806"/>
        <n v="45477"/>
        <n v="15572"/>
        <n v="24100"/>
        <n v="58644"/>
        <n v="6962"/>
        <n v="37359"/>
        <n v="16030"/>
        <n v="65711"/>
        <n v="40323"/>
        <n v="160"/>
        <n v="121335"/>
        <n v="19999"/>
        <n v="98092"/>
        <n v="37329"/>
        <n v="84278"/>
        <n v="35467"/>
        <n v="110012"/>
        <n v="19605"/>
        <n v="458003"/>
        <n v="775"/>
        <n v="1411"/>
        <n v="19397"/>
        <n v="23802"/>
        <n v="18091"/>
        <n v="58243"/>
        <n v="9935"/>
        <n v="102"/>
        <n v="31724"/>
        <n v="48409"/>
        <n v="25974"/>
        <n v="7952"/>
        <n v="52695"/>
        <n v="78361"/>
        <n v="12864"/>
        <n v="37540"/>
        <n v="6487"/>
        <n v="22449"/>
        <n v="36819"/>
        <n v="42874"/>
        <n v="31826"/>
        <n v="2656"/>
        <n v="8689"/>
        <n v="154963"/>
        <n v="3473"/>
        <n v="45448"/>
        <n v="64143"/>
        <n v="423"/>
        <n v="23296"/>
        <n v="52365"/>
        <n v="25356"/>
        <n v="8253"/>
        <n v="3079"/>
        <n v="20957"/>
        <n v="20235"/>
        <n v="27046"/>
        <n v="14153"/>
        <n v="31515"/>
        <n v="58795"/>
        <n v="4087263"/>
        <n v="44020"/>
        <n v="45669"/>
        <n v="24731"/>
        <n v="19050"/>
        <n v="18398"/>
        <n v="20563"/>
        <n v="23586"/>
        <n v="27671"/>
        <n v="433152"/>
        <n v="249"/>
        <n v="9835"/>
        <n v="6988"/>
        <n v="18273"/>
        <n v="21402"/>
        <n v="150751"/>
        <n v="113423"/>
        <n v="19429"/>
        <n v="575"/>
        <n v="4960"/>
        <n v="8491"/>
        <n v="112905"/>
        <n v="25217"/>
        <n v="36807"/>
        <n v="47751"/>
        <n v="87036"/>
        <n v="17035"/>
        <n v="3697"/>
        <n v="32118"/>
        <n v="37147"/>
        <n v="95842"/>
        <n v="22586"/>
        <n v="46392"/>
        <n v="23092"/>
        <n v="75741"/>
        <n v="26348"/>
        <n v="1522303"/>
        <n v="54895"/>
        <n v="28758"/>
        <n v="4211"/>
        <n v="26258"/>
        <n v="9055"/>
        <n v="1681317"/>
        <n v="26072"/>
        <n v="9075"/>
        <n v="227434"/>
        <n v="34165"/>
        <n v="15516"/>
        <n v="172668"/>
        <n v="8249"/>
        <n v="2025"/>
        <n v="34861"/>
        <n v="7480"/>
        <n v="3012"/>
        <n v="38953"/>
        <n v="51021"/>
        <n v="8793"/>
        <n v="12942"/>
        <n v="109381"/>
        <n v="182013"/>
        <n v="22954"/>
        <n v="683"/>
        <n v="1600"/>
        <n v="17676"/>
        <n v="16597"/>
        <n v="1158"/>
        <n v="13137907"/>
        <n v="4080"/>
        <n v="99162"/>
        <n v="102669"/>
        <n v="30356"/>
        <n v="15804"/>
        <n v="29140"/>
        <n v="13867"/>
        <n v="21180"/>
        <n v="30469"/>
        <n v="17195"/>
        <n v="5765"/>
        <n v="2327"/>
        <n v="8690"/>
        <n v="40456"/>
        <n v="35896"/>
        <n v="45704"/>
        <n v="70650"/>
        <n v="16060"/>
        <n v="22098"/>
        <n v="17604"/>
        <n v="19204"/>
        <n v="2783"/>
        <n v="46426"/>
        <n v="23762"/>
        <n v="1899"/>
        <n v="1711"/>
        <n v="35000"/>
        <n v="13540"/>
        <n v="22068"/>
        <n v="21359"/>
        <n v="30613"/>
        <n v="11846"/>
        <n v="62293"/>
        <n v="10208"/>
        <n v="12281"/>
        <n v="1248"/>
        <n v="61222"/>
        <n v="1286"/>
        <n v="336900"/>
        <n v="9660"/>
        <n v="9877"/>
        <n v="20200"/>
        <n v="9673"/>
        <n v="25681"/>
        <n v="501433"/>
        <n v="17470"/>
        <n v="265976"/>
        <n v="54309"/>
        <n v="595"/>
        <n v="56855"/>
        <n v="41037"/>
        <n v="14614"/>
        <n v="850"/>
        <n v="88291"/>
        <n v="56604"/>
        <n v="13781"/>
        <n v="7037"/>
        <n v="11365"/>
        <n v="7230"/>
        <n v="47349"/>
        <n v="23469"/>
        <n v="6752"/>
        <n v="1658"/>
        <n v="17777"/>
        <n v="140745"/>
        <n v="35"/>
        <n v="9930"/>
        <n v="15401"/>
        <n v="51111"/>
        <n v="102549"/>
        <n v="133551"/>
        <n v="17328"/>
        <n v="17224"/>
        <n v="17349"/>
        <n v="2946"/>
        <n v="220"/>
        <n v="382753"/>
        <n v="4754"/>
        <n v="8656"/>
        <n v="8582"/>
        <n v="6477"/>
        <n v="10823"/>
        <n v="79366"/>
        <n v="5241"/>
        <n v="9893"/>
        <n v="9742"/>
        <n v="8174"/>
        <n v="3346"/>
        <n v="33830"/>
        <n v="5638"/>
        <n v="48464"/>
        <n v="13773"/>
        <n v="1865"/>
        <n v="48931"/>
        <n v="21859"/>
        <n v="5668"/>
        <n v="1179"/>
        <n v="51382"/>
        <n v="13632"/>
        <n v="12664"/>
        <n v="10733"/>
        <n v="6543"/>
        <n v="25223"/>
        <n v="11656"/>
        <n v="233"/>
        <n v="11249"/>
        <n v="7565"/>
        <n v="11499"/>
        <n v="500"/>
        <n v="304"/>
        <n v="2879"/>
        <n v="11008"/>
        <n v="19680"/>
        <n v="8372"/>
        <n v="266"/>
        <n v="138129"/>
        <n v="14754"/>
        <n v="21300"/>
        <n v="3341"/>
        <n v="618"/>
        <n v="15890"/>
        <n v="23523"/>
        <n v="19743"/>
        <n v="9149"/>
        <n v="112"/>
        <n v="9300"/>
        <n v="166876"/>
        <n v="5732"/>
        <n v="513"/>
        <n v="2367"/>
        <n v="146729"/>
        <n v="19714"/>
        <n v="22535"/>
        <n v="63665"/>
        <n v="3698"/>
        <n v="224"/>
        <n v="6963"/>
        <n v="10998"/>
        <n v="2844"/>
        <n v="5032"/>
        <n v="32182"/>
        <n v="2033"/>
        <n v="33931"/>
        <n v="10349"/>
        <n v="61009"/>
        <n v="7067"/>
        <n v="21135"/>
        <n v="103282"/>
        <n v="41618"/>
        <n v="8911"/>
        <n v="58133"/>
        <n v="3900"/>
        <n v="9764"/>
        <n v="2228"/>
        <n v="29335"/>
        <n v="4510"/>
        <n v="4424"/>
        <n v="9913"/>
        <n v="3451"/>
        <n v="15001"/>
        <n v="258"/>
        <n v="50795"/>
        <n v="1574"/>
        <n v="6712"/>
        <n v="15779"/>
        <n v="7997"/>
        <n v="3335"/>
        <n v="15557"/>
        <n v="18249"/>
        <n v="22440"/>
        <n v="47873"/>
        <n v="8013"/>
        <n v="3868"/>
        <n v="12368"/>
        <n v="17448"/>
        <n v="204"/>
        <n v="9506"/>
        <n v="29972"/>
        <n v="4425"/>
        <n v="5894"/>
        <n v="11907"/>
        <n v="11604"/>
        <n v="33"/>
        <n v="53495"/>
        <n v="11809"/>
        <n v="1540"/>
        <n v="11823"/>
        <n v="2967"/>
        <n v="8758"/>
        <n v="27158"/>
        <n v="64"/>
        <n v="10506"/>
        <n v="30698"/>
        <n v="32583"/>
        <n v="14267"/>
        <n v="21156"/>
        <n v="4324"/>
        <n v="46725"/>
        <n v="10860"/>
        <n v="2658"/>
        <n v="7966"/>
        <n v="5558"/>
        <n v="8792"/>
        <n v="21867"/>
        <n v="9424"/>
        <n v="2086"/>
        <n v="10182"/>
        <n v="13207"/>
        <n v="4478"/>
        <n v="4435"/>
        <n v="3462"/>
        <n v="2894"/>
        <n v="7954"/>
        <n v="8338"/>
        <n v="4720"/>
        <n v="3578"/>
        <n v="77348"/>
        <n v="14044"/>
        <n v="15521"/>
        <n v="1505"/>
        <n v="26609"/>
        <n v="451"/>
        <n v="33710"/>
        <n v="11473"/>
        <n v="30507"/>
        <n v="96799"/>
        <n v="19886"/>
        <n v="30208"/>
        <n v="1425"/>
        <n v="10359"/>
        <n v="3901"/>
        <n v="1793"/>
        <n v="13108"/>
        <n v="3806943"/>
        <n v="664"/>
        <n v="17678"/>
        <n v="4106"/>
        <n v="5402"/>
        <n v="391487"/>
        <n v="3291"/>
        <n v="8104"/>
        <n v="7050"/>
        <n v="14708"/>
        <n v="2627"/>
        <n v="4117"/>
        <n v="16632"/>
        <n v="109"/>
        <n v="13172"/>
        <n v="5159"/>
        <n v="45236"/>
        <n v="18458"/>
        <n v="16855"/>
        <n v="992"/>
        <n v="1334"/>
        <n v="677"/>
        <n v="503"/>
        <n v="140134"/>
        <n v="2224"/>
        <n v="2542"/>
        <n v="6164"/>
        <n v="21117"/>
        <n v="5086"/>
        <n v="2522"/>
        <n v="1038"/>
        <n v="64876"/>
        <n v="6388"/>
        <n v="26350"/>
        <n v="5791"/>
        <n v="21552"/>
        <n v="105"/>
        <n v="19468"/>
        <n v="32610"/>
        <n v="8419"/>
        <n v="4054"/>
        <n v="4637"/>
        <n v="7455"/>
        <n v="75"/>
        <n v="4253"/>
        <n v="2232"/>
        <n v="1919"/>
        <n v="7960"/>
        <n v="811"/>
        <n v="10377"/>
        <n v="33152"/>
        <n v="14287"/>
        <n v="742"/>
        <n v="12154"/>
        <n v="5306"/>
        <n v="4148"/>
        <n v="42383"/>
        <n v="9531"/>
        <n v="3154"/>
        <n v="40182"/>
        <n v="2437"/>
        <n v="10327"/>
        <n v="1086"/>
        <n v="39338"/>
        <n v="9581"/>
        <n v="33932"/>
        <n v="25104"/>
        <n v="2483"/>
        <n v="4330"/>
        <n v="21583"/>
        <n v="2380"/>
        <n v="8188"/>
        <n v="13184"/>
        <n v="2036"/>
        <n v="3772"/>
        <n v="6598"/>
        <n v="19016"/>
        <n v="2368"/>
        <n v="22230"/>
        <n v="6"/>
        <n v="9572"/>
        <n v="4705"/>
        <n v="8117"/>
        <n v="600"/>
        <n v="4622"/>
        <n v="3665"/>
        <n v="452"/>
        <n v="804"/>
        <n v="65"/>
        <n v="7970"/>
        <n v="15774"/>
        <n v="2344"/>
        <n v="663"/>
        <n v="318518"/>
        <n v="8130"/>
        <n v="8997"/>
        <n v="2112"/>
        <n v="5564"/>
        <n v="139581"/>
        <n v="11349"/>
        <n v="9023"/>
        <n v="6246"/>
        <n v="8259"/>
        <n v="17038"/>
        <n v="2678"/>
        <n v="3093"/>
        <n v="18549"/>
        <n v="1206438"/>
        <n v="4186"/>
        <n v="36545"/>
        <n v="4770"/>
        <n v="10228"/>
        <n v="7563"/>
        <n v="4757"/>
        <n v="2750"/>
        <n v="14698"/>
        <n v="4085"/>
        <n v="3960"/>
        <n v="2493"/>
        <n v="422"/>
        <n v="10974"/>
        <n v="3345"/>
        <n v="5648"/>
        <n v="116391"/>
        <n v="2087"/>
        <n v="27634"/>
        <n v="822"/>
        <n v="12079"/>
        <n v="1539"/>
        <n v="658"/>
        <n v="1783"/>
        <n v="3576"/>
        <n v="3493"/>
        <n v="956"/>
        <n v="1455"/>
        <n v="422990"/>
        <n v="4196"/>
        <n v="2561"/>
        <n v="8226"/>
        <n v="3784"/>
        <n v="408"/>
        <n v="2651"/>
        <n v="997"/>
        <n v="8200"/>
        <n v="2622"/>
        <n v="5494"/>
        <n v="12018"/>
        <n v="5161"/>
        <n v="24557"/>
        <n v="272"/>
        <n v="587325"/>
        <n v="280"/>
        <n v="2008"/>
        <n v="15395"/>
        <n v="54"/>
        <n v="3872"/>
        <n v="6266"/>
        <n v="2776"/>
        <n v="2109"/>
        <n v="30"/>
        <n v="26549"/>
        <n v="16219"/>
        <n v="3577"/>
        <n v="8298"/>
        <n v="10557"/>
        <n v="7463"/>
        <n v="2912"/>
        <n v="8508"/>
        <n v="4326"/>
        <n v="12294"/>
        <n v="1181"/>
        <n v="1204"/>
        <n v="5073"/>
        <n v="6945"/>
        <n v="9685"/>
        <n v="16178"/>
        <n v="6659"/>
        <n v="1952"/>
        <n v="15938"/>
        <n v="80111"/>
        <n v="2468"/>
        <n v="2910"/>
        <n v="3208"/>
        <n v="22112"/>
        <n v="7718"/>
        <n v="1182"/>
        <n v="12944"/>
        <n v="8693"/>
        <n v="7207"/>
        <n v="12492"/>
        <n v="42354"/>
        <n v="5034"/>
        <n v="7408"/>
        <n v="31981"/>
        <n v="3969"/>
        <n v="19092"/>
        <n v="710"/>
        <n v="17130"/>
        <n v="4965"/>
        <n v="8214"/>
        <n v="22332"/>
        <n v="8900"/>
        <n v="11573"/>
        <n v="1080"/>
        <n v="344"/>
        <n v="708"/>
        <n v="12812"/>
        <n v="998"/>
        <n v="3674"/>
        <n v="6609"/>
        <n v="3753"/>
        <n v="295"/>
        <n v="2917"/>
        <n v="17825"/>
        <n v="525"/>
        <n v="19287"/>
        <n v="1995"/>
        <n v="2443"/>
        <n v="1971"/>
        <n v="8524"/>
        <n v="840"/>
        <n v="346"/>
        <n v="110"/>
        <n v="7425"/>
        <n v="3777"/>
        <n v="733"/>
        <n v="430"/>
        <n v="12596"/>
        <n v="1628"/>
        <n v="620"/>
        <n v="12490"/>
        <n v="993"/>
        <n v="2633"/>
        <n v="10627"/>
        <n v="4212"/>
        <n v="39486"/>
        <n v="731815"/>
        <n v="2271"/>
        <n v="3421"/>
        <n v="1279"/>
        <n v="183"/>
        <n v="980"/>
        <n v="3249"/>
        <n v="1219"/>
        <n v="3903"/>
        <n v="3089"/>
        <n v="957"/>
        <n v="21702"/>
        <n v="5300"/>
        <n v="2241"/>
        <n v="181"/>
        <n v="4619"/>
        <n v="5442"/>
        <n v="3003"/>
        <n v="2198"/>
        <n v="8583"/>
        <n v="5067"/>
        <n v="24532707"/>
        <n v="23091"/>
        <n v="1648"/>
        <n v="1875"/>
        <n v="888"/>
        <n v="4391"/>
        <n v="1050"/>
        <n v="213"/>
        <n v="9570"/>
        <n v="1488"/>
        <n v="9008"/>
        <n v="1566"/>
        <n v="48761"/>
        <n v="55352"/>
        <n v="5290"/>
        <n v="3090"/>
        <n v="10665"/>
        <n v="1749"/>
        <n v="153"/>
        <n v="3778"/>
        <n v="10519"/>
        <n v="2647"/>
        <n v="948"/>
        <n v="5331"/>
        <n v="22115"/>
        <n v="471"/>
        <n v="3625"/>
        <n v="11760"/>
        <n v="2574"/>
        <n v="1668"/>
        <n v="119"/>
        <n v="4513"/>
        <n v="803"/>
        <n v="2221"/>
        <n v="8149"/>
        <n v="9421"/>
        <n v="1244"/>
        <n v="2115"/>
        <n v="96"/>
        <n v="251"/>
        <n v="1399"/>
        <n v="3810"/>
        <n v="377"/>
        <n v="1304"/>
        <n v="26761"/>
        <n v="970"/>
        <n v="524"/>
        <n v="6601"/>
        <n v="20015"/>
        <n v="12967"/>
        <n v="6214"/>
        <n v="4194"/>
        <n v="1596"/>
        <n v="2022124"/>
        <n v="81325"/>
        <n v="4540"/>
        <n v="1769"/>
        <n v="777"/>
        <n v="13971"/>
        <n v="4669"/>
        <n v="816"/>
        <n v="7616"/>
        <n v="114"/>
        <n v="11730"/>
        <n v="1275"/>
        <n v="3011"/>
        <n v="3648"/>
        <n v="2261"/>
        <n v="162"/>
        <n v="2264"/>
        <n v="3244"/>
        <n v="25190"/>
        <n v="1745"/>
        <n v="9704"/>
        <n v="8657"/>
        <n v="14606"/>
        <n v="712"/>
        <n v="3709"/>
        <n v="172"/>
        <n v="1034"/>
        <n v="307"/>
        <n v="3359"/>
        <n v="1113"/>
        <n v="1460"/>
        <n v="1367"/>
        <n v="90349"/>
        <n v="45332"/>
        <n v="135"/>
        <n v="338"/>
        <n v="13898"/>
        <n v="368"/>
        <n v="662"/>
        <n v="159701"/>
        <n v="8450"/>
        <n v="4066"/>
        <n v="1374"/>
        <n v="5380"/>
        <n v="47"/>
        <n v="702"/>
        <n v="14505"/>
        <n v="5471"/>
        <n v="37467"/>
        <n v="392"/>
        <n v="209"/>
        <n v="672"/>
        <n v="2990"/>
        <n v="100"/>
        <n v="467"/>
        <n v="6220"/>
        <n v="3223"/>
        <n v="1184"/>
        <n v="20682"/>
        <n v="308"/>
        <n v="1100"/>
        <n v="832"/>
        <n v="1067"/>
        <n v="3010"/>
        <n v="594"/>
        <n v="434"/>
        <n v="1109"/>
        <n v="5496"/>
        <n v="1322"/>
        <n v="219"/>
        <n v="17485"/>
        <n v="11549"/>
        <n v="694"/>
        <n v="3348"/>
        <n v="4075"/>
        <n v="453057"/>
        <n v="18071"/>
        <n v="4575"/>
        <n v="1645"/>
        <n v="2048"/>
        <n v="589"/>
        <n v="404"/>
        <n v="686"/>
        <n v="510"/>
        <n v="3286"/>
        <n v="340"/>
        <n v="2585"/>
        <n v="7991"/>
        <n v="197"/>
        <n v="1228"/>
        <n v="3531"/>
        <n v="1206"/>
        <n v="2576"/>
        <n v="17615"/>
        <n v="1088"/>
        <n v="61904"/>
        <n v="2939"/>
        <n v="49"/>
        <n v="343"/>
        <n v="99"/>
        <n v="800"/>
        <n v="785"/>
        <n v="1027"/>
        <n v="3935"/>
        <n v="10848"/>
        <n v="320"/>
        <n v="187"/>
        <n v="22557"/>
        <n v="723"/>
        <n v="5878"/>
        <n v="3764"/>
        <n v="1712"/>
        <n v="1017"/>
        <n v="12"/>
        <n v="155"/>
        <n v="1"/>
        <n v="727"/>
        <n v="461"/>
        <n v="289"/>
        <n v="6817"/>
        <n v="4865"/>
        <n v="2504"/>
        <n v="1310"/>
        <n v="1738"/>
        <n v="6423"/>
        <n v="2251"/>
        <n v="627"/>
        <n v="505"/>
        <n v="835"/>
        <n v="123"/>
        <n v="353"/>
        <n v="6523"/>
        <n v="88"/>
        <n v="767"/>
        <n v="5127"/>
        <n v="365"/>
        <n v="113"/>
        <n v="1066"/>
        <n v="2818"/>
        <n v="223"/>
        <n v="1076"/>
        <n v="316043"/>
        <n v="4202"/>
        <n v="80"/>
        <n v="43"/>
        <n v="448"/>
        <n v="66"/>
        <n v="136"/>
        <n v="3950"/>
        <n v="1042"/>
        <n v="168"/>
        <n v="267"/>
        <n v="558"/>
        <n v="261"/>
        <n v="845"/>
        <n v="265"/>
        <n v="193"/>
        <n v="1790"/>
        <n v="579"/>
        <n v="3201"/>
        <n v="156"/>
        <n v="131"/>
        <n v="57"/>
        <n v="175"/>
        <n v="1877"/>
        <n v="63"/>
        <n v="8155"/>
        <n v="1709"/>
        <n v="3504"/>
        <n v="292"/>
        <n v="137"/>
        <n v="1041"/>
        <n v="59"/>
        <n v="7254"/>
        <n v="5"/>
        <n v="4561"/>
        <n v="1212"/>
        <n v="3816"/>
        <n v="32"/>
        <n v="3650"/>
        <n v="61"/>
        <n v="310"/>
        <n v="22"/>
        <n v="42"/>
        <n v="513921"/>
        <n v="25480"/>
        <n v="24"/>
        <n v="12176"/>
        <n v="4065"/>
        <n v="776"/>
        <n v="1280"/>
        <n v="954"/>
        <n v="2"/>
        <n v="12288"/>
        <n v="91390177"/>
        <n v="8822315"/>
        <n v="2124775"/>
        <n v="1454061"/>
        <n v="1063105"/>
        <n v="838133"/>
        <n v="709907"/>
        <n v="674344"/>
        <n v="566521"/>
        <n v="488278"/>
        <n v="446434"/>
        <n v="439165"/>
        <n v="402930"/>
        <n v="379536"/>
        <n v="374026"/>
        <n v="357380"/>
        <n v="250983"/>
        <n v="246272"/>
        <n v="245537"/>
        <n v="237843"/>
        <n v="201577"/>
        <n v="185164"/>
        <n v="180865"/>
        <n v="177827"/>
        <n v="172847"/>
        <n v="160940"/>
        <n v="150108"/>
        <n v="148623"/>
        <n v="144375"/>
        <n v="119900"/>
        <n v="118813"/>
        <n v="117730"/>
        <n v="112005"/>
        <n v="103777"/>
        <n v="101686"/>
        <n v="98532"/>
        <n v="92937"/>
        <n v="88112"/>
        <n v="87373"/>
        <n v="86034"/>
        <n v="80899"/>
        <n v="78351"/>
        <n v="76182"/>
        <n v="71364"/>
        <n v="71307"/>
        <n v="63096"/>
        <n v="60940"/>
        <n v="58194"/>
        <n v="57000"/>
        <n v="56222"/>
        <n v="52693"/>
        <n v="52650"/>
        <n v="52285"/>
        <n v="51081"/>
        <n v="50441"/>
        <n v="50007"/>
        <n v="49232"/>
        <n v="48756"/>
        <n v="45688"/>
        <n v="43140"/>
        <n v="41275"/>
        <n v="40096"/>
        <n v="37523"/>
        <n v="37454"/>
        <n v="36201"/>
        <n v="36067"/>
        <n v="35177"/>
        <n v="35144"/>
        <n v="34200"/>
        <n v="33320"/>
        <n v="33035"/>
        <n v="31107"/>
        <n v="30288"/>
        <n v="29987"/>
        <n v="27807"/>
        <n v="27691"/>
        <n v="27537"/>
        <n v="27440"/>
        <n v="27296"/>
        <n v="26852"/>
        <n v="26646"/>
        <n v="25927"/>
        <n v="24513"/>
        <n v="24411"/>
        <n v="24162"/>
        <n v="23908"/>
        <n v="23722"/>
        <n v="23561"/>
        <n v="23209"/>
        <n v="22975"/>
        <n v="22823"/>
        <n v="22746"/>
        <n v="22508"/>
        <n v="22426"/>
        <n v="20644"/>
        <n v="19918"/>
        <n v="19891"/>
        <n v="19414"/>
        <n v="18801"/>
        <n v="18724"/>
        <n v="18125"/>
        <n v="18033"/>
        <n v="17933"/>
        <n v="17932"/>
        <n v="17789"/>
        <n v="17645"/>
        <n v="17163"/>
        <n v="17062"/>
        <n v="16918"/>
        <n v="16328"/>
        <n v="16041"/>
        <n v="15541"/>
        <n v="15399"/>
        <n v="15312"/>
        <n v="14847"/>
        <n v="14562"/>
        <n v="14397"/>
        <n v="13694"/>
        <n v="12930"/>
        <n v="12693"/>
        <n v="12677"/>
        <n v="12675"/>
        <n v="12022"/>
        <n v="11784"/>
        <n v="11557"/>
        <n v="11523"/>
        <n v="11459"/>
        <n v="11134"/>
        <n v="10902"/>
        <n v="10736"/>
        <n v="10670"/>
        <n v="10639"/>
        <n v="10629"/>
        <n v="10503"/>
        <n v="10446"/>
        <n v="10256"/>
        <n v="10000"/>
        <n v="9783"/>
        <n v="9539"/>
        <n v="9454"/>
        <n v="9204"/>
        <n v="9106"/>
        <n v="8799"/>
        <n v="8671"/>
        <n v="8225"/>
        <n v="8219"/>
        <n v="8064"/>
        <n v="8005"/>
        <n v="7613"/>
        <n v="7406"/>
        <n v="7396"/>
        <n v="7281"/>
        <n v="7258"/>
        <n v="7113"/>
        <n v="7017"/>
        <n v="6920"/>
        <n v="6864"/>
        <n v="6783"/>
        <n v="6775"/>
        <n v="6698"/>
        <n v="6371"/>
        <n v="6251"/>
        <n v="6109"/>
        <n v="6085"/>
        <n v="6050"/>
        <n v="5905"/>
        <n v="5859"/>
        <n v="5686"/>
        <n v="5424"/>
        <n v="5289"/>
        <n v="5250"/>
        <n v="5198"/>
        <n v="5014"/>
        <n v="4946"/>
        <n v="4892"/>
        <n v="4863"/>
        <n v="4777"/>
        <n v="4774"/>
        <n v="4567"/>
        <n v="4527"/>
        <n v="4526"/>
        <n v="4488"/>
        <n v="4336"/>
        <n v="4261"/>
        <n v="4252"/>
        <n v="4199"/>
        <n v="3943"/>
        <n v="3906"/>
        <n v="3899"/>
        <n v="3738"/>
        <n v="3562"/>
        <n v="3546"/>
        <n v="3521"/>
        <n v="3507"/>
        <n v="3268"/>
        <n v="3247"/>
        <n v="3228"/>
        <n v="3199"/>
        <n v="3051"/>
        <n v="2980"/>
        <n v="2901"/>
        <n v="2801"/>
        <n v="2781"/>
        <n v="2762"/>
        <n v="2758"/>
        <n v="2744"/>
        <n v="2695"/>
        <n v="2652"/>
        <n v="2550"/>
        <n v="2405"/>
        <n v="2317"/>
        <n v="2314"/>
        <n v="2252"/>
        <n v="2250"/>
        <n v="2178"/>
        <n v="2164"/>
        <n v="2147"/>
        <n v="2130"/>
        <n v="2114"/>
        <n v="2105"/>
        <n v="2002"/>
        <n v="1990"/>
        <n v="1985"/>
        <n v="1973"/>
        <n v="1960"/>
        <n v="1935"/>
        <n v="1900"/>
        <n v="1884"/>
        <n v="1872"/>
        <n v="1866"/>
        <n v="1811"/>
        <n v="1797"/>
        <n v="1770"/>
        <n v="1698"/>
        <n v="1631"/>
        <n v="1610"/>
        <n v="1594"/>
        <n v="1587"/>
        <n v="1586"/>
        <n v="1575"/>
        <n v="1572"/>
        <n v="1525"/>
        <n v="1521"/>
        <n v="1516"/>
        <n v="1491"/>
        <n v="1470"/>
        <n v="1459"/>
        <n v="1436"/>
        <n v="1430"/>
        <n v="1413"/>
        <n v="1405"/>
        <n v="1329"/>
        <n v="1306"/>
        <n v="1305"/>
        <n v="1295"/>
        <n v="1294"/>
        <n v="1208"/>
        <n v="1202"/>
        <n v="1164"/>
        <n v="1140"/>
        <n v="1118"/>
        <n v="1083"/>
        <n v="1052"/>
        <n v="1033"/>
        <n v="1016"/>
        <n v="1011"/>
        <n v="1003"/>
        <n v="989"/>
        <n v="987"/>
        <n v="960"/>
        <n v="959"/>
        <n v="931"/>
        <n v="929"/>
        <n v="914"/>
        <n v="893"/>
        <n v="883"/>
        <n v="873"/>
        <n v="847"/>
        <n v="841"/>
        <n v="809"/>
        <n v="799"/>
        <n v="755"/>
        <n v="739"/>
        <n v="731"/>
        <n v="706"/>
        <n v="695"/>
        <n v="691"/>
        <n v="678"/>
        <n v="645"/>
        <n v="636"/>
        <n v="630"/>
        <n v="607"/>
        <n v="605"/>
        <n v="592"/>
        <n v="585"/>
        <n v="580"/>
        <n v="578"/>
        <n v="573"/>
        <n v="550"/>
        <n v="540"/>
        <n v="539"/>
        <n v="521"/>
        <n v="492"/>
        <n v="486"/>
        <n v="483"/>
        <n v="435"/>
        <n v="416"/>
        <n v="387"/>
        <n v="385"/>
        <n v="384"/>
        <n v="376"/>
        <n v="373"/>
        <n v="372"/>
        <n v="370"/>
        <n v="362"/>
        <n v="361"/>
        <n v="357"/>
        <n v="356"/>
        <n v="345"/>
        <n v="341"/>
        <n v="334"/>
        <n v="331"/>
        <n v="326"/>
        <n v="318"/>
        <n v="302"/>
        <n v="300"/>
        <n v="297"/>
        <n v="290"/>
        <n v="282"/>
        <n v="281"/>
        <n v="268"/>
        <n v="250"/>
        <n v="232"/>
        <n v="231"/>
        <n v="226"/>
        <n v="208"/>
        <n v="201"/>
        <n v="194"/>
        <n v="180"/>
        <n v="177"/>
        <n v="171"/>
        <n v="161"/>
        <n v="150"/>
        <n v="139"/>
        <n v="128"/>
        <n v="122"/>
        <n v="121"/>
        <n v="120"/>
        <n v="118"/>
        <n v="116"/>
        <n v="111"/>
        <n v="101"/>
        <n v="93"/>
        <n v="91"/>
        <n v="90"/>
        <n v="81"/>
        <n v="79"/>
        <n v="76"/>
        <n v="73"/>
        <n v="71"/>
        <n v="69"/>
        <n v="67"/>
        <n v="56"/>
        <n v="55"/>
        <n v="51"/>
        <n v="44"/>
        <n v="37"/>
        <n v="36"/>
        <n v="26"/>
        <n v="20"/>
        <n v="17"/>
        <n v="13"/>
        <n v="9"/>
        <n v="8"/>
        <n v="7"/>
        <n v="4"/>
      </sharedItems>
    </cacheField>
  </cacheFields>
  <extLst>
    <ext xmlns:x14="http://schemas.microsoft.com/office/spreadsheetml/2009/9/main" uri="{725AE2AE-9491-48be-B2B4-4EB974FC3084}">
      <x14:pivotCacheDefinition pivotCacheId="8332593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elle Martins" refreshedDate="45014.956164120369" createdVersion="8" refreshedVersion="8" minRefreshableVersion="3" recordCount="723" xr:uid="{00000000-000A-0000-FFFF-FFFF01000000}">
  <cacheSource type="worksheet">
    <worksheetSource name="Tabela1" r:id="rId2"/>
  </cacheSource>
  <cacheFields count="4">
    <cacheField name="Município" numFmtId="49">
      <sharedItems count="29">
        <s v="São José dos Campos - SP"/>
        <s v="Tremembé - SP"/>
        <s v="Pindamonhangaba - SP"/>
        <s v="Taubaté - SP"/>
        <s v="Jacareí - SP"/>
        <s v="Cruzeiro - SP"/>
        <s v="Caçapava - SP"/>
        <s v="Potim - SP"/>
        <s v="Canas - SP"/>
        <s v="Guaratinguetá - SP"/>
        <s v="Paraibuna - SP"/>
        <s v="Jambeiro - SP"/>
        <s v="Lorena - SP"/>
        <s v="Cunha - SP"/>
        <s v="Ubatuba - SP"/>
        <s v="São Sebastião - SP"/>
        <s v="Campos do Jordão - SP"/>
        <s v="Aparecida - SP"/>
        <s v="Caraguatatuba - SP"/>
        <s v="Roseira - SP"/>
        <s v="Piquete - SP"/>
        <s v="São Bento do Sapucaí - SP"/>
        <s v="Ilhabela - SP"/>
        <s v="Igaratá - SP"/>
        <s v="Santa Branca - SP"/>
        <s v="Santo Antônio do Pinhal - SP"/>
        <s v="Cachoeira Paulista - SP"/>
        <s v="Queluz - SP"/>
        <s v="Lavrinhas - SP"/>
      </sharedItems>
    </cacheField>
    <cacheField name="País" numFmtId="49">
      <sharedItems count="141">
        <s v="África do Sul"/>
        <s v="Albânia"/>
        <s v="Alemanha"/>
        <s v="Angola"/>
        <s v="Antígua e Barbuda"/>
        <s v="Arábia Saudita"/>
        <s v="Argélia"/>
        <s v="Argentina"/>
        <s v="Aruba"/>
        <s v="Austrália"/>
        <s v="Áustria"/>
        <s v="Azerbaijão"/>
        <s v="Bahamas"/>
        <s v="Barbados"/>
        <s v="Barein"/>
        <s v="Belarus"/>
        <s v="Bélgica"/>
        <s v="Belize"/>
        <s v="Bermudas"/>
        <s v="Bolívia"/>
        <s v="Botsuana"/>
        <s v="Brasil"/>
        <s v="Bulgária"/>
        <s v="Burkina Faso"/>
        <s v="Camarões"/>
        <s v="Canadá"/>
        <s v="Catar"/>
        <s v="Cayman, Ilhas"/>
        <s v="Cazaquistão"/>
        <s v="Chile"/>
        <s v="China"/>
        <s v="Chipre"/>
        <s v="Colômbia"/>
        <s v="Congo, República Democrática"/>
        <s v="Coreia do Sul"/>
        <s v="Costa do Marfim"/>
        <s v="Costa Rica"/>
        <s v="Coveite (Kuweit)"/>
        <s v="Cuba"/>
        <s v="Curaçao"/>
        <s v="Dinamarca"/>
        <s v="Egito"/>
        <s v="El Salvador"/>
        <s v="Emirados Árabes Unidos"/>
        <s v="Equador"/>
        <s v="Eslováquia"/>
        <s v="Eslovênia"/>
        <s v="Espanha"/>
        <s v="Estados Unidos"/>
        <s v="Estônia"/>
        <s v="Filipinas"/>
        <s v="Finlândia"/>
        <s v="França"/>
        <s v="Gabão"/>
        <s v="Gâmbia"/>
        <s v="Gana"/>
        <s v="Geórgia"/>
        <s v="Grécia"/>
        <s v="Guatemala"/>
        <s v="Guernsey"/>
        <s v="Guiana"/>
        <s v="Haiti"/>
        <s v="Honduras"/>
        <s v="Hong Kong"/>
        <s v="Hungria"/>
        <s v="Ilha de Man"/>
        <s v="Índia"/>
        <s v="Indonésia"/>
        <s v="Iraque"/>
        <s v="Irlanda"/>
        <s v="Islândia"/>
        <s v="Israel"/>
        <s v="Itália"/>
        <s v="Jamaica"/>
        <s v="Japão"/>
        <s v="Jordânia"/>
        <s v="Letônia"/>
        <s v="Líbano"/>
        <s v="Libéria"/>
        <s v="Lituânia"/>
        <s v="Luxemburgo"/>
        <s v="Macedônia"/>
        <s v="Malásia"/>
        <s v="Mali"/>
        <s v="Malta"/>
        <s v="Marrocos"/>
        <s v="Marshall, Ilhas"/>
        <s v="Maurício"/>
        <s v="Mauritânia"/>
        <s v="México"/>
        <s v="Moçambique"/>
        <s v="Moldávia"/>
        <s v="Mongólia"/>
        <s v="Nicarágua"/>
        <s v="Nigéria"/>
        <s v="Noruega"/>
        <s v="Nova Caledônia"/>
        <s v="Nova Zelândia"/>
        <s v="Países Baixos (Holanda)"/>
        <s v="Palestina"/>
        <s v="Panamá"/>
        <s v="Paquistão"/>
        <s v="Paraguai"/>
        <s v="Peru"/>
        <s v="Polônia"/>
        <s v="Porto Rico"/>
        <s v="Portugal"/>
        <s v="Quênia"/>
        <s v="Reino Unido"/>
        <s v="República Centro-Africana"/>
        <s v="República Dominicana"/>
        <s v="Romênia"/>
        <s v="Rússia"/>
        <s v="Santa Lúcia"/>
        <s v="Senegal"/>
        <s v="Sérvia"/>
        <s v="Singapura"/>
        <s v="Sint Maarten"/>
        <s v="Síria"/>
        <s v="Sri Lanka"/>
        <s v="Suazilândia"/>
        <s v="Sudão"/>
        <s v="Suécia"/>
        <s v="Suíça"/>
        <s v="Suriname"/>
        <s v="Tadjiquistão"/>
        <s v="Tailândia"/>
        <s v="Taiwan (Formosa)"/>
        <s v="Tcheca, República"/>
        <s v="Trinidad e Tobago"/>
        <s v="Tunísia"/>
        <s v="Turcas e Caicos, Ilhas"/>
        <s v="Turcomenistão"/>
        <s v="Turquia"/>
        <s v="Ucrânia"/>
        <s v="Uganda"/>
        <s v="Uruguai"/>
        <s v="Uzbequistão"/>
        <s v="Venezuela"/>
        <s v="Vietnã"/>
        <s v="Virgens, Ilhas (Americanas)"/>
      </sharedItems>
    </cacheField>
    <cacheField name="2022 - Valor FOB (US$)" numFmtId="1">
      <sharedItems containsSemiMixedTypes="0" containsString="0" containsNumber="1" containsInteger="1" minValue="0" maxValue="1938762150" count="600">
        <n v="4053619"/>
        <n v="1111927"/>
        <n v="299797"/>
        <n v="235057"/>
        <n v="1927734"/>
        <n v="269526"/>
        <n v="0"/>
        <n v="28286"/>
        <n v="400"/>
        <n v="4140"/>
        <n v="807"/>
        <n v="15847"/>
        <n v="54356282"/>
        <n v="23749657"/>
        <n v="15167633"/>
        <n v="9681789"/>
        <n v="906908"/>
        <n v="792147"/>
        <n v="15359"/>
        <n v="93365"/>
        <n v="1207"/>
        <n v="100"/>
        <n v="1"/>
        <n v="305"/>
        <n v="1334"/>
        <n v="3163"/>
        <n v="4099"/>
        <n v="106102"/>
        <n v="5862"/>
        <n v="4470"/>
        <n v="5879"/>
        <n v="2789092"/>
        <n v="8115394"/>
        <n v="498990"/>
        <n v="330620"/>
        <n v="2561403"/>
        <n v="33285"/>
        <n v="30932"/>
        <n v="29460"/>
        <n v="21174"/>
        <n v="254742194"/>
        <n v="95310830"/>
        <n v="66988300"/>
        <n v="88242408"/>
        <n v="78339637"/>
        <n v="51804687"/>
        <n v="30207302"/>
        <n v="12446588"/>
        <n v="4036524"/>
        <n v="1331807"/>
        <n v="25954"/>
        <n v="3568"/>
        <n v="206293"/>
        <n v="31367"/>
        <n v="190627"/>
        <n v="536536"/>
        <n v="273604"/>
        <n v="174078"/>
        <n v="27938"/>
        <n v="64440"/>
        <n v="2142"/>
        <n v="11079"/>
        <n v="62"/>
        <n v="136185"/>
        <n v="1399594"/>
        <n v="145707"/>
        <n v="724"/>
        <n v="275190"/>
        <n v="31291"/>
        <n v="1000"/>
        <n v="150"/>
        <n v="202611"/>
        <n v="151270"/>
        <n v="977832"/>
        <n v="143829"/>
        <n v="3269668"/>
        <n v="43880539"/>
        <n v="25375797"/>
        <n v="286001"/>
        <n v="600846"/>
        <n v="182604"/>
        <n v="292275"/>
        <n v="65164"/>
        <n v="564"/>
        <n v="153424"/>
        <n v="11106"/>
        <n v="15051669"/>
        <n v="18091747"/>
        <n v="5188551"/>
        <n v="6546941"/>
        <n v="4017767"/>
        <n v="1081941"/>
        <n v="3351537"/>
        <n v="171757"/>
        <n v="3117"/>
        <n v="3170"/>
        <n v="37800"/>
        <n v="85741"/>
        <n v="37295"/>
        <n v="895993"/>
        <n v="189347"/>
        <n v="12834"/>
        <n v="2540"/>
        <n v="129642002"/>
        <n v="10327796"/>
        <n v="600738"/>
        <n v="1130833"/>
        <n v="984"/>
        <n v="1841934"/>
        <n v="1400"/>
        <n v="1180"/>
        <n v="5490"/>
        <n v="646923"/>
        <n v="162004"/>
        <n v="7169"/>
        <n v="158001078"/>
        <n v="148350487"/>
        <n v="86700713"/>
        <n v="117274352"/>
        <n v="21156718"/>
        <n v="11045577"/>
        <n v="12524139"/>
        <n v="4370567"/>
        <n v="923048"/>
        <n v="11946"/>
        <n v="1938762150"/>
        <n v="243945470"/>
        <n v="98976204"/>
        <n v="7685070"/>
        <n v="2868151"/>
        <n v="925493"/>
        <n v="159954776"/>
        <n v="7783"/>
        <n v="939"/>
        <n v="423129"/>
        <n v="3974"/>
        <n v="27"/>
        <n v="36304"/>
        <n v="108782579"/>
        <n v="93474016"/>
        <n v="32446866"/>
        <n v="26250985"/>
        <n v="19855323"/>
        <n v="4514934"/>
        <n v="3155941"/>
        <n v="1799876"/>
        <n v="764066"/>
        <n v="105428"/>
        <n v="7091"/>
        <n v="2790"/>
        <n v="89311"/>
        <n v="3042199"/>
        <n v="278809"/>
        <n v="110897"/>
        <n v="166538"/>
        <n v="4137"/>
        <n v="11204037"/>
        <n v="4840929"/>
        <n v="489915"/>
        <n v="181763"/>
        <n v="150241"/>
        <n v="4404"/>
        <n v="6642"/>
        <n v="4600"/>
        <n v="3503"/>
        <n v="417305"/>
        <n v="20629"/>
        <n v="904445"/>
        <n v="259107"/>
        <n v="14055"/>
        <n v="1203654"/>
        <n v="36815"/>
        <n v="93325"/>
        <n v="147711"/>
        <n v="458487"/>
        <n v="74017653"/>
        <n v="374403"/>
        <n v="4997100"/>
        <n v="67691"/>
        <n v="42534"/>
        <n v="118639"/>
        <n v="11600"/>
        <n v="1222"/>
        <n v="360110"/>
        <n v="2931914"/>
        <n v="26782"/>
        <n v="320015"/>
        <n v="16646"/>
        <n v="1006344"/>
        <n v="1224728"/>
        <n v="146786"/>
        <n v="125280"/>
        <n v="19468102"/>
        <n v="3129112"/>
        <n v="2300007"/>
        <n v="3567276"/>
        <n v="598695"/>
        <n v="145357"/>
        <n v="11135"/>
        <n v="2819"/>
        <n v="25922"/>
        <n v="91000"/>
        <n v="21588"/>
        <n v="734530"/>
        <n v="2400"/>
        <n v="38414173"/>
        <n v="89785943"/>
        <n v="54889565"/>
        <n v="16232717"/>
        <n v="7435958"/>
        <n v="171420713"/>
        <n v="3290955"/>
        <n v="467315"/>
        <n v="156384"/>
        <n v="1136"/>
        <n v="658612086"/>
        <n v="1369933807"/>
        <n v="1160652949"/>
        <n v="90260350"/>
        <n v="252755776"/>
        <n v="39281701"/>
        <n v="44634340"/>
        <n v="26136167"/>
        <n v="26827148"/>
        <n v="9366738"/>
        <n v="48693578"/>
        <n v="7699723"/>
        <n v="7345336"/>
        <n v="110030"/>
        <n v="32249"/>
        <n v="35324"/>
        <n v="1172"/>
        <n v="10847"/>
        <n v="858"/>
        <n v="6793"/>
        <n v="4507"/>
        <n v="890"/>
        <n v="103638"/>
        <n v="6231439"/>
        <n v="544735"/>
        <n v="132441"/>
        <n v="336348"/>
        <n v="34231"/>
        <n v="1769927"/>
        <n v="983763"/>
        <n v="22179"/>
        <n v="692"/>
        <n v="534"/>
        <n v="53854540"/>
        <n v="23889668"/>
        <n v="13169992"/>
        <n v="6623273"/>
        <n v="1079870"/>
        <n v="601317"/>
        <n v="517030"/>
        <n v="75566800"/>
        <n v="2800"/>
        <n v="3"/>
        <n v="6393"/>
        <n v="659202"/>
        <n v="120992"/>
        <n v="38277"/>
        <n v="849587"/>
        <n v="166100"/>
        <n v="7361616"/>
        <n v="412637"/>
        <n v="218459"/>
        <n v="200599"/>
        <n v="31940"/>
        <n v="39224"/>
        <n v="18870"/>
        <n v="40997"/>
        <n v="2091776"/>
        <n v="1170"/>
        <n v="48636756"/>
        <n v="1429724"/>
        <n v="681945"/>
        <n v="2796"/>
        <n v="1459891"/>
        <n v="13944"/>
        <n v="39873"/>
        <n v="7037640"/>
        <n v="2530776"/>
        <n v="49981"/>
        <n v="146076"/>
        <n v="1026911"/>
        <n v="270092"/>
        <n v="22764"/>
        <n v="217858"/>
        <n v="46441"/>
        <n v="59142"/>
        <n v="24420"/>
        <n v="233014394"/>
        <n v="3257247"/>
        <n v="415311"/>
        <n v="3303319"/>
        <n v="562204"/>
        <n v="542720"/>
        <n v="652641"/>
        <n v="199373"/>
        <n v="333188"/>
        <n v="6018"/>
        <n v="2210887"/>
        <n v="2598542"/>
        <n v="121381"/>
        <n v="1980594"/>
        <n v="58809"/>
        <n v="140982"/>
        <n v="49450"/>
        <n v="3728"/>
        <n v="1913"/>
        <n v="92"/>
        <n v="749118"/>
        <n v="134050"/>
        <n v="113999598"/>
        <n v="159398"/>
        <n v="99182"/>
        <n v="51896183"/>
        <n v="4177277"/>
        <n v="5860101"/>
        <n v="2859513"/>
        <n v="125190"/>
        <n v="37706"/>
        <n v="9262"/>
        <n v="16269"/>
        <n v="58918"/>
        <n v="98969771"/>
        <n v="2195"/>
        <n v="3762"/>
        <n v="3436777"/>
        <n v="406073"/>
        <n v="3100591"/>
        <n v="120240"/>
        <n v="165047"/>
        <n v="11532"/>
        <n v="288"/>
        <n v="325256"/>
        <n v="12342"/>
        <n v="5254"/>
        <n v="3843"/>
        <n v="87436"/>
        <n v="1179788"/>
        <n v="237547"/>
        <n v="226946"/>
        <n v="8526"/>
        <n v="48294"/>
        <n v="903972"/>
        <n v="1190606"/>
        <n v="1061"/>
        <n v="92998"/>
        <n v="244746"/>
        <n v="664168"/>
        <n v="606159"/>
        <n v="77529"/>
        <n v="39788"/>
        <n v="31590"/>
        <n v="6573"/>
        <n v="379242"/>
        <n v="27055"/>
        <n v="116417"/>
        <n v="256802"/>
        <n v="15864"/>
        <n v="35563"/>
        <n v="10838"/>
        <n v="135432"/>
        <n v="90900"/>
        <n v="3295419"/>
        <n v="503916"/>
        <n v="317176"/>
        <n v="1378"/>
        <n v="8329429"/>
        <n v="1210426"/>
        <n v="45"/>
        <n v="121816899"/>
        <n v="16305365"/>
        <n v="18379785"/>
        <n v="14454655"/>
        <n v="8528343"/>
        <n v="74694702"/>
        <n v="3275699"/>
        <n v="1299708"/>
        <n v="2808423"/>
        <n v="97919"/>
        <n v="2190"/>
        <n v="13759"/>
        <n v="6750"/>
        <n v="2361"/>
        <n v="14"/>
        <n v="3350451"/>
        <n v="359025"/>
        <n v="344984"/>
        <n v="52106"/>
        <n v="10132"/>
        <n v="1785791"/>
        <n v="940771"/>
        <n v="574845"/>
        <n v="992549"/>
        <n v="739794"/>
        <n v="1160947"/>
        <n v="5501"/>
        <n v="96"/>
        <n v="20256"/>
        <n v="36545"/>
        <n v="16050"/>
        <n v="239848493"/>
        <n v="241926212"/>
        <n v="104940665"/>
        <n v="9044964"/>
        <n v="2941394"/>
        <n v="2131481"/>
        <n v="113704"/>
        <n v="21569"/>
        <n v="105001"/>
        <n v="39855921"/>
        <n v="14389"/>
        <n v="1292"/>
        <n v="434"/>
        <n v="69940"/>
        <n v="5226995"/>
        <n v="2035048"/>
        <n v="286958"/>
        <n v="299954"/>
        <n v="17506"/>
        <n v="225004"/>
        <n v="80687"/>
        <n v="154913"/>
        <n v="1057667"/>
        <n v="189574"/>
        <n v="2157"/>
        <n v="107080"/>
        <n v="70000"/>
        <n v="56404553"/>
        <n v="25660587"/>
        <n v="34989914"/>
        <n v="15018595"/>
        <n v="15490938"/>
        <n v="3360747"/>
        <n v="1296321"/>
        <n v="22867046"/>
        <n v="39826"/>
        <n v="218647"/>
        <n v="34203"/>
        <n v="5550"/>
        <n v="20282236"/>
        <n v="106035832"/>
        <n v="17788318"/>
        <n v="7958050"/>
        <n v="5050896"/>
        <n v="2758412"/>
        <n v="2331189"/>
        <n v="485618"/>
        <n v="799041"/>
        <n v="146784105"/>
        <n v="2"/>
        <n v="1408381"/>
        <n v="148856"/>
        <n v="998208"/>
        <n v="155700"/>
        <n v="392825"/>
        <n v="994368"/>
        <n v="106216"/>
        <n v="1071785"/>
        <n v="7575"/>
        <n v="2744517"/>
        <n v="173691"/>
        <n v="165659"/>
        <n v="47132"/>
        <n v="87111"/>
        <n v="50454"/>
        <n v="20231"/>
        <n v="4000"/>
        <n v="220"/>
        <n v="148781"/>
        <n v="1980"/>
        <n v="47123520"/>
        <n v="4284989"/>
        <n v="7710395"/>
        <n v="1275478"/>
        <n v="1647907"/>
        <n v="293956"/>
        <n v="27607"/>
        <n v="236714"/>
        <n v="9215"/>
        <n v="162263"/>
        <n v="16441342"/>
        <n v="174401911"/>
        <n v="935752"/>
        <n v="305600"/>
        <n v="137235"/>
        <n v="12689"/>
        <n v="341343"/>
        <n v="127407"/>
        <n v="9346"/>
        <n v="7720"/>
        <n v="688006"/>
        <n v="787064"/>
        <n v="324"/>
        <n v="70931"/>
        <n v="46163"/>
        <n v="15047"/>
        <n v="5314"/>
        <n v="1812"/>
        <n v="312660"/>
        <n v="24009"/>
        <n v="100740"/>
        <n v="1302864375"/>
        <n v="43955095"/>
        <n v="933831"/>
        <n v="12846744"/>
        <n v="428047"/>
        <n v="41257"/>
        <n v="639996"/>
        <n v="2283"/>
        <n v="151995"/>
        <n v="6211"/>
        <n v="955751"/>
        <n v="167659"/>
        <n v="79436"/>
        <n v="37091"/>
        <n v="12437603"/>
        <n v="1434020"/>
        <n v="854"/>
        <n v="1356"/>
        <n v="93767"/>
        <n v="10466"/>
        <n v="4048"/>
        <n v="1758"/>
        <n v="293941"/>
        <n v="1872833"/>
        <n v="145"/>
        <n v="512597"/>
        <n v="152810"/>
        <n v="3030"/>
        <n v="1188"/>
        <n v="4834"/>
        <n v="2401"/>
        <n v="2975561"/>
        <n v="133778"/>
        <n v="709323"/>
        <n v="362942"/>
        <n v="104847"/>
        <n v="145407"/>
        <n v="1849"/>
        <n v="545895"/>
        <n v="68340"/>
        <n v="1167"/>
        <n v="69470"/>
        <n v="5120"/>
        <n v="180234"/>
        <n v="18624"/>
        <n v="3500"/>
        <n v="16726"/>
        <n v="238"/>
        <n v="563"/>
        <n v="23051"/>
        <n v="484687"/>
        <n v="171839"/>
        <n v="554175"/>
        <n v="105277"/>
        <n v="64272"/>
        <n v="3674957"/>
        <n v="21606"/>
        <n v="3598088"/>
        <n v="1132656"/>
        <n v="1295138"/>
        <n v="322006"/>
        <n v="735897"/>
        <n v="95684"/>
        <n v="218904"/>
        <n v="53589"/>
        <n v="128607"/>
        <n v="914924"/>
        <n v="17755955"/>
        <n v="14217131"/>
        <n v="12979065"/>
        <n v="4680454"/>
        <n v="4518491"/>
        <n v="3574740"/>
        <n v="2418905"/>
        <n v="49584"/>
        <n v="113905"/>
        <n v="42820"/>
        <n v="50384"/>
        <n v="8166"/>
        <n v="4297141"/>
        <n v="900395"/>
        <n v="4017858"/>
        <n v="1634976"/>
        <n v="1193942"/>
        <n v="1060543"/>
        <n v="1408754"/>
        <n v="27639"/>
        <n v="174238"/>
        <n v="654153"/>
        <n v="119253"/>
        <n v="3001"/>
        <n v="2507"/>
        <n v="133575"/>
        <n v="1792276"/>
        <n v="1272"/>
      </sharedItems>
    </cacheField>
    <cacheField name="2021 - Valor FOB (US$)" numFmtId="1">
      <sharedItems containsSemiMixedTypes="0" containsString="0" containsNumber="1" containsInteger="1" minValue="0" maxValue="176275809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elle Martins" refreshedDate="45014.956164120369" createdVersion="8" refreshedVersion="8" minRefreshableVersion="3" recordCount="723" xr:uid="{00000000-000A-0000-FFFF-FFFF02000000}">
  <cacheSource type="worksheet">
    <worksheetSource name="Tabela1" r:id="rId2"/>
  </cacheSource>
  <cacheFields count="4">
    <cacheField name="Município" numFmtId="49">
      <sharedItems count="29">
        <s v="São José dos Campos - SP"/>
        <s v="Tremembé - SP"/>
        <s v="Pindamonhangaba - SP"/>
        <s v="Taubaté - SP"/>
        <s v="Jacareí - SP"/>
        <s v="Cruzeiro - SP"/>
        <s v="Caçapava - SP"/>
        <s v="Potim - SP"/>
        <s v="Canas - SP"/>
        <s v="Guaratinguetá - SP"/>
        <s v="Paraibuna - SP"/>
        <s v="Jambeiro - SP"/>
        <s v="Lorena - SP"/>
        <s v="Cunha - SP"/>
        <s v="Ubatuba - SP"/>
        <s v="São Sebastião - SP"/>
        <s v="Campos do Jordão - SP"/>
        <s v="Aparecida - SP"/>
        <s v="Caraguatatuba - SP"/>
        <s v="Roseira - SP"/>
        <s v="Piquete - SP"/>
        <s v="São Bento do Sapucaí - SP"/>
        <s v="Ilhabela - SP"/>
        <s v="Igaratá - SP"/>
        <s v="Santa Branca - SP"/>
        <s v="Santo Antônio do Pinhal - SP"/>
        <s v="Cachoeira Paulista - SP"/>
        <s v="Queluz - SP"/>
        <s v="Lavrinhas - SP"/>
      </sharedItems>
    </cacheField>
    <cacheField name="País" numFmtId="49">
      <sharedItems count="141">
        <s v="África do Sul"/>
        <s v="Albânia"/>
        <s v="Alemanha"/>
        <s v="Angola"/>
        <s v="Antígua e Barbuda"/>
        <s v="Arábia Saudita"/>
        <s v="Argélia"/>
        <s v="Argentina"/>
        <s v="Aruba"/>
        <s v="Austrália"/>
        <s v="Áustria"/>
        <s v="Azerbaijão"/>
        <s v="Bahamas"/>
        <s v="Barbados"/>
        <s v="Barein"/>
        <s v="Belarus"/>
        <s v="Bélgica"/>
        <s v="Belize"/>
        <s v="Bermudas"/>
        <s v="Bolívia"/>
        <s v="Botsuana"/>
        <s v="Brasil"/>
        <s v="Bulgária"/>
        <s v="Burkina Faso"/>
        <s v="Camarões"/>
        <s v="Canadá"/>
        <s v="Catar"/>
        <s v="Cayman, Ilhas"/>
        <s v="Cazaquistão"/>
        <s v="Chile"/>
        <s v="China"/>
        <s v="Chipre"/>
        <s v="Colômbia"/>
        <s v="Congo, República Democrática"/>
        <s v="Coreia do Sul"/>
        <s v="Costa do Marfim"/>
        <s v="Costa Rica"/>
        <s v="Coveite (Kuweit)"/>
        <s v="Cuba"/>
        <s v="Curaçao"/>
        <s v="Dinamarca"/>
        <s v="Egito"/>
        <s v="El Salvador"/>
        <s v="Emirados Árabes Unidos"/>
        <s v="Equador"/>
        <s v="Eslováquia"/>
        <s v="Eslovênia"/>
        <s v="Espanha"/>
        <s v="Estados Unidos"/>
        <s v="Estônia"/>
        <s v="Filipinas"/>
        <s v="Finlândia"/>
        <s v="França"/>
        <s v="Gabão"/>
        <s v="Gâmbia"/>
        <s v="Gana"/>
        <s v="Geórgia"/>
        <s v="Grécia"/>
        <s v="Guatemala"/>
        <s v="Guernsey"/>
        <s v="Guiana"/>
        <s v="Haiti"/>
        <s v="Honduras"/>
        <s v="Hong Kong"/>
        <s v="Hungria"/>
        <s v="Ilha de Man"/>
        <s v="Índia"/>
        <s v="Indonésia"/>
        <s v="Iraque"/>
        <s v="Irlanda"/>
        <s v="Islândia"/>
        <s v="Israel"/>
        <s v="Itália"/>
        <s v="Jamaica"/>
        <s v="Japão"/>
        <s v="Jordânia"/>
        <s v="Letônia"/>
        <s v="Líbano"/>
        <s v="Libéria"/>
        <s v="Lituânia"/>
        <s v="Luxemburgo"/>
        <s v="Macedônia"/>
        <s v="Malásia"/>
        <s v="Mali"/>
        <s v="Malta"/>
        <s v="Marrocos"/>
        <s v="Marshall, Ilhas"/>
        <s v="Maurício"/>
        <s v="Mauritânia"/>
        <s v="México"/>
        <s v="Moçambique"/>
        <s v="Moldávia"/>
        <s v="Mongólia"/>
        <s v="Nicarágua"/>
        <s v="Nigéria"/>
        <s v="Noruega"/>
        <s v="Nova Caledônia"/>
        <s v="Nova Zelândia"/>
        <s v="Países Baixos (Holanda)"/>
        <s v="Palestina"/>
        <s v="Panamá"/>
        <s v="Paquistão"/>
        <s v="Paraguai"/>
        <s v="Peru"/>
        <s v="Polônia"/>
        <s v="Porto Rico"/>
        <s v="Portugal"/>
        <s v="Quênia"/>
        <s v="Reino Unido"/>
        <s v="República Centro-Africana"/>
        <s v="República Dominicana"/>
        <s v="Romênia"/>
        <s v="Rússia"/>
        <s v="Santa Lúcia"/>
        <s v="Senegal"/>
        <s v="Sérvia"/>
        <s v="Singapura"/>
        <s v="Sint Maarten"/>
        <s v="Síria"/>
        <s v="Sri Lanka"/>
        <s v="Suazilândia"/>
        <s v="Sudão"/>
        <s v="Suécia"/>
        <s v="Suíça"/>
        <s v="Suriname"/>
        <s v="Tadjiquistão"/>
        <s v="Tailândia"/>
        <s v="Taiwan (Formosa)"/>
        <s v="Tcheca, República"/>
        <s v="Trinidad e Tobago"/>
        <s v="Tunísia"/>
        <s v="Turcas e Caicos, Ilhas"/>
        <s v="Turcomenistão"/>
        <s v="Turquia"/>
        <s v="Ucrânia"/>
        <s v="Uganda"/>
        <s v="Uruguai"/>
        <s v="Uzbequistão"/>
        <s v="Venezuela"/>
        <s v="Vietnã"/>
        <s v="Virgens, Ilhas (Americanas)"/>
      </sharedItems>
    </cacheField>
    <cacheField name="2022 - Valor FOB (US$)" numFmtId="1">
      <sharedItems containsSemiMixedTypes="0" containsString="0" containsNumber="1" containsInteger="1" minValue="0" maxValue="1938762150"/>
    </cacheField>
    <cacheField name="2021 - Valor FOB (US$)" numFmtId="1">
      <sharedItems containsSemiMixedTypes="0" containsString="0" containsNumber="1" containsInteger="1" minValue="0" maxValue="1762758096" count="596">
        <n v="3256497"/>
        <n v="1023332"/>
        <n v="662188"/>
        <n v="610070"/>
        <n v="591860"/>
        <n v="350031"/>
        <n v="46000"/>
        <n v="19656"/>
        <n v="8570"/>
        <n v="2238"/>
        <n v="0"/>
        <n v="22889"/>
        <n v="36276688"/>
        <n v="36256124"/>
        <n v="8861215"/>
        <n v="6223639"/>
        <n v="3165174"/>
        <n v="975296"/>
        <n v="215389"/>
        <n v="212443"/>
        <n v="45298"/>
        <n v="5447"/>
        <n v="3630"/>
        <n v="3461"/>
        <n v="442963"/>
        <n v="153772"/>
        <n v="47475"/>
        <n v="11179"/>
        <n v="10767"/>
        <n v="5118"/>
        <n v="21389"/>
        <n v="14468655"/>
        <n v="99046"/>
        <n v="5475"/>
        <n v="1807125"/>
        <n v="488468"/>
        <n v="189869"/>
        <n v="45393"/>
        <n v="1193"/>
        <n v="197364681"/>
        <n v="159217400"/>
        <n v="96933263"/>
        <n v="81147705"/>
        <n v="63016521"/>
        <n v="37956831"/>
        <n v="19472856"/>
        <n v="8970264"/>
        <n v="4308967"/>
        <n v="322955"/>
        <n v="63651"/>
        <n v="774520"/>
        <n v="400419"/>
        <n v="260641"/>
        <n v="152637"/>
        <n v="91799"/>
        <n v="74496"/>
        <n v="4143"/>
        <n v="2774"/>
        <n v="7349046"/>
        <n v="629004"/>
        <n v="56503"/>
        <n v="13528"/>
        <n v="3258"/>
        <n v="1720"/>
        <n v="416"/>
        <n v="3162255"/>
        <n v="83429"/>
        <n v="59760"/>
        <n v="19732"/>
        <n v="1053644"/>
        <n v="12109"/>
        <n v="745"/>
        <n v="1659200"/>
        <n v="88228"/>
        <n v="64879"/>
        <n v="360"/>
        <n v="3"/>
        <n v="32091562"/>
        <n v="9996419"/>
        <n v="680483"/>
        <n v="678252"/>
        <n v="486876"/>
        <n v="216810"/>
        <n v="69229"/>
        <n v="6010"/>
        <n v="1800"/>
        <n v="271337"/>
        <n v="14460103"/>
        <n v="12754763"/>
        <n v="9041550"/>
        <n v="7015130"/>
        <n v="4016186"/>
        <n v="874163"/>
        <n v="580362"/>
        <n v="473825"/>
        <n v="10299"/>
        <n v="762"/>
        <n v="27929"/>
        <n v="27463"/>
        <n v="6042"/>
        <n v="1520"/>
        <n v="790"/>
        <n v="9758454"/>
        <n v="5006151"/>
        <n v="1203181"/>
        <n v="1101788"/>
        <n v="904298"/>
        <n v="353641"/>
        <n v="96748"/>
        <n v="9702"/>
        <n v="9539"/>
        <n v="60420"/>
        <n v="545495"/>
        <n v="22154"/>
        <n v="90738"/>
        <n v="824"/>
        <n v="173814940"/>
        <n v="97540715"/>
        <n v="43803264"/>
        <n v="29616030"/>
        <n v="17596223"/>
        <n v="12393487"/>
        <n v="10932671"/>
        <n v="3581521"/>
        <n v="1806847"/>
        <n v="1123094"/>
        <n v="82765"/>
        <n v="12124"/>
        <n v="1556"/>
        <n v="1762758096"/>
        <n v="145605038"/>
        <n v="54437276"/>
        <n v="4960172"/>
        <n v="3581583"/>
        <n v="1053110"/>
        <n v="404835"/>
        <n v="23686"/>
        <n v="5783"/>
        <n v="3668"/>
        <n v="15671"/>
        <n v="77709738"/>
        <n v="52857474"/>
        <n v="20870684"/>
        <n v="18255433"/>
        <n v="11339851"/>
        <n v="5314944"/>
        <n v="1392523"/>
        <n v="951438"/>
        <n v="546961"/>
        <n v="133218"/>
        <n v="105470"/>
        <n v="12748"/>
        <n v="81927573"/>
        <n v="2631018"/>
        <n v="586673"/>
        <n v="446071"/>
        <n v="57116"/>
        <n v="55016"/>
        <n v="24531"/>
        <n v="37143"/>
        <n v="10407351"/>
        <n v="3277912"/>
        <n v="436759"/>
        <n v="316048"/>
        <n v="113333"/>
        <n v="108609"/>
        <n v="3897"/>
        <n v="46"/>
        <n v="14173"/>
        <n v="33557"/>
        <n v="131787"/>
        <n v="111373"/>
        <n v="570388"/>
        <n v="11151"/>
        <n v="241943"/>
        <n v="231014"/>
        <n v="60938"/>
        <n v="2121055"/>
        <n v="61711"/>
        <n v="24999"/>
        <n v="21709"/>
        <n v="19919"/>
        <n v="13205"/>
        <n v="192"/>
        <n v="1259757"/>
        <n v="182072"/>
        <n v="160124"/>
        <n v="62435"/>
        <n v="11968"/>
        <n v="3648"/>
        <n v="22004466"/>
        <n v="3911914"/>
        <n v="2258166"/>
        <n v="911398"/>
        <n v="666129"/>
        <n v="74593"/>
        <n v="42640"/>
        <n v="7533"/>
        <n v="31878"/>
        <n v="17827"/>
        <n v="16314"/>
        <n v="624216"/>
        <n v="400"/>
        <n v="98013475"/>
        <n v="42960568"/>
        <n v="30370900"/>
        <n v="10434902"/>
        <n v="4935363"/>
        <n v="522832"/>
        <n v="428125"/>
        <n v="264988"/>
        <n v="35675"/>
        <n v="1700"/>
        <n v="31"/>
        <n v="942588255"/>
        <n v="708248595"/>
        <n v="360475107"/>
        <n v="170260238"/>
        <n v="73830843"/>
        <n v="29951668"/>
        <n v="19165929"/>
        <n v="16993354"/>
        <n v="15894243"/>
        <n v="13223414"/>
        <n v="6069805"/>
        <n v="5096931"/>
        <n v="91212"/>
        <n v="20535"/>
        <n v="18144"/>
        <n v="5500"/>
        <n v="4475"/>
        <n v="3545"/>
        <n v="526"/>
        <n v="103086"/>
        <n v="18"/>
        <n v="2727549"/>
        <n v="479355"/>
        <n v="51408"/>
        <n v="11638"/>
        <n v="6109"/>
        <n v="1902543"/>
        <n v="686665"/>
        <n v="35250575"/>
        <n v="20719881"/>
        <n v="13506404"/>
        <n v="3337807"/>
        <n v="805685"/>
        <n v="745636"/>
        <n v="5151"/>
        <n v="348"/>
        <n v="100764"/>
        <n v="2101"/>
        <n v="100005"/>
        <n v="809694"/>
        <n v="19958"/>
        <n v="6099945"/>
        <n v="170280"/>
        <n v="89717"/>
        <n v="65977"/>
        <n v="57920"/>
        <n v="31940"/>
        <n v="25825"/>
        <n v="12120"/>
        <n v="7633"/>
        <n v="5908"/>
        <n v="1120"/>
        <n v="9578512"/>
        <n v="584312"/>
        <n v="2725062"/>
        <n v="5399885"/>
        <n v="3907269"/>
        <n v="2462877"/>
        <n v="64606"/>
        <n v="1875"/>
        <n v="1208"/>
        <n v="1562841"/>
        <n v="384025"/>
        <n v="88913"/>
        <n v="66177"/>
        <n v="20950"/>
        <n v="290866"/>
        <n v="127183"/>
        <n v="81521"/>
        <n v="1662"/>
        <n v="162027"/>
        <n v="257561542"/>
        <n v="251789028"/>
        <n v="2942228"/>
        <n v="1344561"/>
        <n v="1243807"/>
        <n v="518447"/>
        <n v="433026"/>
        <n v="418879"/>
        <n v="56048"/>
        <n v="21370"/>
        <n v="4190052"/>
        <n v="2352379"/>
        <n v="410807"/>
        <n v="12880"/>
        <n v="884"/>
        <n v="17575"/>
        <n v="49858"/>
        <n v="31231"/>
        <n v="415"/>
        <n v="421683"/>
        <n v="37200"/>
        <n v="40515697"/>
        <n v="3291615"/>
        <n v="3196581"/>
        <n v="3041588"/>
        <n v="491916"/>
        <n v="313897"/>
        <n v="78266"/>
        <n v="50370"/>
        <n v="15739"/>
        <n v="9188"/>
        <n v="188267"/>
        <n v="2962102"/>
        <n v="642642"/>
        <n v="409399"/>
        <n v="149264"/>
        <n v="24790"/>
        <n v="22523"/>
        <n v="15736"/>
        <n v="5985"/>
        <n v="1500"/>
        <n v="1021"/>
        <n v="45295"/>
        <n v="1176"/>
        <n v="7095"/>
        <n v="70380"/>
        <n v="16219"/>
        <n v="1090055"/>
        <n v="171840"/>
        <n v="153384"/>
        <n v="25050"/>
        <n v="18354"/>
        <n v="165600"/>
        <n v="41761"/>
        <n v="9934"/>
        <n v="6"/>
        <n v="30546"/>
        <n v="2"/>
        <n v="2931369"/>
        <n v="754067"/>
        <n v="194281"/>
        <n v="101605"/>
        <n v="34674"/>
        <n v="27492"/>
        <n v="59661"/>
        <n v="586425"/>
        <n v="89985"/>
        <n v="73497"/>
        <n v="176556"/>
        <n v="41086"/>
        <n v="22565"/>
        <n v="19332"/>
        <n v="8660"/>
        <n v="275"/>
        <n v="2353962"/>
        <n v="441311"/>
        <n v="20004"/>
        <n v="4090048"/>
        <n v="179713"/>
        <n v="94821706"/>
        <n v="18131558"/>
        <n v="15794096"/>
        <n v="12558925"/>
        <n v="5230880"/>
        <n v="4636893"/>
        <n v="2892407"/>
        <n v="2471938"/>
        <n v="1222379"/>
        <n v="130404"/>
        <n v="5490"/>
        <n v="2184"/>
        <n v="16887"/>
        <n v="14523"/>
        <n v="12241"/>
        <n v="1598165"/>
        <n v="415833"/>
        <n v="260178"/>
        <n v="43854"/>
        <n v="14690"/>
        <n v="167941472"/>
        <n v="1337770"/>
        <n v="27722305"/>
        <n v="3970593"/>
        <n v="3743005"/>
        <n v="463273"/>
        <n v="272976"/>
        <n v="2185"/>
        <n v="86"/>
        <n v="27105"/>
        <n v="25794"/>
        <n v="12005"/>
        <n v="1604"/>
        <n v="229083943"/>
        <n v="143542942"/>
        <n v="132695814"/>
        <n v="51702562"/>
        <n v="2876400"/>
        <n v="1056875"/>
        <n v="409694"/>
        <n v="42190"/>
        <n v="2670"/>
        <n v="1242"/>
        <n v="5"/>
        <n v="69940"/>
        <n v="61337046"/>
        <n v="4713922"/>
        <n v="2177249"/>
        <n v="158303"/>
        <n v="148923"/>
        <n v="141907"/>
        <n v="83669"/>
        <n v="32594"/>
        <n v="13180"/>
        <n v="8878"/>
        <n v="878421"/>
        <n v="120396"/>
        <n v="72971"/>
        <n v="156"/>
        <n v="74325288"/>
        <n v="18088369"/>
        <n v="16780339"/>
        <n v="8851312"/>
        <n v="3741116"/>
        <n v="3175913"/>
        <n v="1467708"/>
        <n v="788717"/>
        <n v="80228"/>
        <n v="53963"/>
        <n v="46875"/>
        <n v="32205"/>
        <n v="28889"/>
        <n v="20461855"/>
        <n v="10594848"/>
        <n v="10298452"/>
        <n v="7787433"/>
        <n v="4563980"/>
        <n v="2718363"/>
        <n v="2117974"/>
        <n v="762114"/>
        <n v="374696"/>
        <n v="1452101"/>
        <n v="195399"/>
        <n v="156712"/>
        <n v="93812"/>
        <n v="57452"/>
        <n v="33939"/>
        <n v="5342"/>
        <n v="195155"/>
        <n v="78606"/>
        <n v="27906"/>
        <n v="79653816"/>
        <n v="1720124"/>
        <n v="450344"/>
        <n v="205082"/>
        <n v="108789"/>
        <n v="73209"/>
        <n v="51578"/>
        <n v="16979"/>
        <n v="10597"/>
        <n v="4236"/>
        <n v="149633"/>
        <n v="145965"/>
        <n v="35690265"/>
        <n v="11164056"/>
        <n v="5590070"/>
        <n v="1833274"/>
        <n v="520917"/>
        <n v="241409"/>
        <n v="177094"/>
        <n v="132694"/>
        <n v="17808"/>
        <n v="1848"/>
        <n v="120"/>
        <n v="38880"/>
        <n v="15490315"/>
        <n v="12262525"/>
        <n v="538124"/>
        <n v="117166"/>
        <n v="75165"/>
        <n v="14834"/>
        <n v="14823"/>
        <n v="100177"/>
        <n v="898"/>
        <n v="1920960"/>
        <n v="684437"/>
        <n v="595984"/>
        <n v="432764"/>
        <n v="411952"/>
        <n v="14471"/>
        <n v="10494"/>
        <n v="4914"/>
        <n v="9"/>
        <n v="12418"/>
        <n v="1164875"/>
        <n v="14547"/>
        <n v="1170950729"/>
        <n v="30146518"/>
        <n v="1774632"/>
        <n v="1401514"/>
        <n v="259739"/>
        <n v="43073"/>
        <n v="13775"/>
        <n v="12364"/>
        <n v="2075"/>
        <n v="428674"/>
        <n v="10547"/>
        <n v="11400"/>
        <n v="97633565"/>
        <n v="35979955"/>
        <n v="1166660"/>
        <n v="31706"/>
        <n v="10692"/>
        <n v="2952"/>
        <n v="117"/>
        <n v="214130268"/>
        <n v="1741085"/>
        <n v="559309"/>
        <n v="159519"/>
        <n v="81553"/>
        <n v="71159"/>
        <n v="11164"/>
        <n v="4076"/>
        <n v="1975"/>
        <n v="13702"/>
        <n v="6170"/>
        <n v="274"/>
        <n v="1208904"/>
        <n v="850328"/>
        <n v="527072"/>
        <n v="311688"/>
        <n v="148747"/>
        <n v="101364"/>
        <n v="833970"/>
        <n v="314538"/>
        <n v="37563"/>
        <n v="26354"/>
        <n v="6364"/>
        <n v="133221"/>
        <n v="33770"/>
        <n v="26927"/>
        <n v="17097"/>
        <n v="359"/>
        <n v="5425484"/>
        <n v="184644"/>
        <n v="29947"/>
        <n v="24305"/>
        <n v="71"/>
        <n v="309639"/>
        <n v="192792"/>
        <n v="101165"/>
        <n v="24744"/>
        <n v="4510814"/>
        <n v="3302108"/>
        <n v="1218683"/>
        <n v="819617"/>
        <n v="688826"/>
        <n v="631151"/>
        <n v="109980"/>
        <n v="107824"/>
        <n v="94663"/>
        <n v="11216"/>
        <n v="205424"/>
        <n v="20626730"/>
        <n v="15127073"/>
        <n v="9572305"/>
        <n v="4429830"/>
        <n v="3393439"/>
        <n v="2694013"/>
        <n v="1504620"/>
        <n v="128416"/>
        <n v="43441"/>
        <n v="28937"/>
        <n v="10720"/>
        <n v="9500"/>
        <n v="5494"/>
        <n v="628"/>
        <n v="2273472"/>
        <n v="197697"/>
        <n v="1544194"/>
        <n v="1002263"/>
        <n v="922993"/>
        <n v="654745"/>
        <n v="243211"/>
        <n v="181547"/>
        <n v="96831"/>
        <n v="40111"/>
        <n v="74370"/>
        <n v="40750"/>
        <n v="19993"/>
        <n v="3134"/>
        <n v="121502"/>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elle Martins" refreshedDate="45015.774454745369" createdVersion="8" refreshedVersion="8" minRefreshableVersion="3" recordCount="10" xr:uid="{782BC737-8DCF-48D4-AB6B-7949C337700F}">
  <cacheSource type="worksheet">
    <worksheetSource ref="A19:C29" sheet="Planilha6"/>
  </cacheSource>
  <cacheFields count="3">
    <cacheField name="Países" numFmtId="0">
      <sharedItems count="6">
        <s v="Alemanha"/>
        <s v="China"/>
        <s v="Estados Unidos"/>
        <s v="França"/>
        <s v="Nigéria"/>
        <s v="Índia"/>
      </sharedItems>
    </cacheField>
    <cacheField name="Valor FOB (US$)" numFmtId="165">
      <sharedItems containsSemiMixedTypes="0" containsString="0" containsNumber="1" minValue="295.15669700000001" maxValue="3268.4432790000001"/>
    </cacheField>
    <cacheField name="Ano"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448202649"/>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elle Martins" refreshedDate="45015.782490972226" createdVersion="8" refreshedVersion="8" minRefreshableVersion="3" recordCount="10" xr:uid="{2CD29D8D-DF6A-41B6-A589-1AA04695E88A}">
  <cacheSource type="worksheet">
    <worksheetSource name="Tabela14"/>
  </cacheSource>
  <cacheFields count="3">
    <cacheField name="Países" numFmtId="0">
      <sharedItems count="6">
        <s v="Estados Unidos"/>
        <s v="China"/>
        <s v="Singapura"/>
        <s v="Espanha"/>
        <s v="Argentina"/>
        <s v="Países Baixos (Holanda)"/>
      </sharedItems>
    </cacheField>
    <cacheField name="Soma de 2022 - Valor FOB (US$)" numFmtId="165">
      <sharedItems containsSemiMixedTypes="0" containsString="0" containsNumber="1" minValue="561.41433700000005" maxValue="3083.7902829999998"/>
    </cacheField>
    <cacheField name="Ano" numFmtId="0">
      <sharedItems containsSemiMixedTypes="0" containsString="0" containsNumber="1" containsInteger="1" minValue="2021" maxValue="2022" count="2">
        <n v="2022"/>
        <n v="2021"/>
      </sharedItems>
    </cacheField>
  </cacheFields>
  <extLst>
    <ext xmlns:x14="http://schemas.microsoft.com/office/spreadsheetml/2009/9/main" uri="{725AE2AE-9491-48be-B2B4-4EB974FC3084}">
      <x14:pivotCacheDefinition pivotCacheId="47400094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elle Martins" refreshedDate="45015.893752430558" createdVersion="8" refreshedVersion="8" minRefreshableVersion="3" recordCount="10" xr:uid="{267DF673-5B78-4B44-B274-E9C4B0DA8790}">
  <cacheSource type="worksheet">
    <worksheetSource ref="C5:F15" sheet="Produtos EXP e IMP"/>
  </cacheSource>
  <cacheFields count="4">
    <cacheField name="Rótulos de Linha" numFmtId="0">
      <sharedItems containsSemiMixedTypes="0" containsString="0" containsNumber="1" containsInteger="1" minValue="2709" maxValue="8802" count="7">
        <n v="2709"/>
        <n v="2710"/>
        <n v="7606"/>
        <n v="8704"/>
        <n v="8802"/>
        <n v="4703"/>
        <n v="8703"/>
      </sharedItems>
    </cacheField>
    <cacheField name="Descrição" numFmtId="0">
      <sharedItems count="7">
        <s v="Óleos brutos de petróleo ou de minerais betuminosos"/>
        <s v="Óleos de petróleo ou de minerais betuminosos, exceto óleos brutos;"/>
        <s v="Chapas e tiras, de alumínio, de espessura superior a 0,2 mm"/>
        <s v="Veículos automóveis para transporte de mercadorias"/>
        <s v="Veículos aéreos (por exemplo: helicópteros, aviões); veículos espaciais (incluídos os satélites) e seus veículos de lançamento e veículos suborbitais"/>
        <s v="Pastas químicas de madeira, à soda ou ao sulfato, exceto pastas para dissolução"/>
        <s v="Automóveis de passageiros e outros veículos automóveis principalmente concebidos para o transporte de pessoas (exceto os da posição 8702), "/>
      </sharedItems>
    </cacheField>
    <cacheField name="Valor FOB (US$)" numFmtId="0">
      <sharedItems containsSemiMixedTypes="0" containsString="0" containsNumber="1" minValue="256.20745099999999" maxValue="5562.6276360000002"/>
    </cacheField>
    <cacheField name="Ano" numFmtId="0">
      <sharedItems containsSemiMixedTypes="0" containsString="0" containsNumber="1" containsInteger="1" minValue="2021" maxValue="2022" count="2">
        <n v="2022"/>
        <n v="2021"/>
      </sharedItems>
    </cacheField>
  </cacheFields>
  <extLst>
    <ext xmlns:x14="http://schemas.microsoft.com/office/spreadsheetml/2009/9/main" uri="{725AE2AE-9491-48be-B2B4-4EB974FC3084}">
      <x14:pivotCacheDefinition pivotCacheId="738112593"/>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elle Martins" refreshedDate="45015.954118865739" createdVersion="8" refreshedVersion="8" minRefreshableVersion="3" recordCount="10" xr:uid="{A06DDF25-D0B7-4F27-9859-ECA25FD52BE6}">
  <cacheSource type="worksheet">
    <worksheetSource ref="C17:F27" sheet="Produtos EXP e IMP"/>
  </cacheSource>
  <cacheFields count="4">
    <cacheField name="Codigo" numFmtId="0">
      <sharedItems containsSemiMixedTypes="0" containsString="0" containsNumber="1" containsInteger="1" minValue="2709" maxValue="8803" count="6">
        <n v="2709"/>
        <n v="2710"/>
        <n v="2933"/>
        <n v="8708"/>
        <n v="8803"/>
        <n v="2931"/>
      </sharedItems>
    </cacheField>
    <cacheField name="Descrição" numFmtId="0">
      <sharedItems count="6">
        <s v="Óleos brutos de petróleo ou de minerais betuminosos"/>
        <s v="Óleos de petróleo ou de minerais betuminosos, exceto óleos brutos;"/>
        <s v="Compostos heterocíclicos, exclusivamente de hetero-átomo(s) de azoto (nitrogénio)"/>
        <s v="Partes e acessórios dos veículos automóveis das posições 8701 a 8705"/>
        <s v="Partes dos veículos e aparelhos das posições 8801 ou 8802"/>
        <s v="Outros compostos organo-inorgânicos"/>
      </sharedItems>
    </cacheField>
    <cacheField name="Valor FOB (US$ milhões)" numFmtId="165">
      <sharedItems containsSemiMixedTypes="0" containsString="0" containsNumber="1" minValue="282.354401" maxValue="1958.4553960000001"/>
    </cacheField>
    <cacheField name="Ano"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266746566"/>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elle Martins" refreshedDate="45017.459167476853" createdVersion="8" refreshedVersion="8" minRefreshableVersion="3" recordCount="39" xr:uid="{4B45368A-54B7-405F-B625-451E0A0C33CB}">
  <cacheSource type="worksheet">
    <worksheetSource ref="H1:I40" sheet="Planilha2"/>
  </cacheSource>
  <cacheFields count="2">
    <cacheField name="Cidades" numFmtId="0">
      <sharedItems count="39">
        <s v="Arapeí"/>
        <s v="Aparecida"/>
        <s v="Areias"/>
        <s v="Bananal"/>
        <s v="Caçapava"/>
        <s v="Cachoeira Paulista"/>
        <s v="Campos do Jordão"/>
        <s v="Canas"/>
        <s v="Caraguatatuba"/>
        <s v="Cruzeiro"/>
        <s v="Cunha"/>
        <s v="Guaratinguetá"/>
        <s v="Igaratá"/>
        <s v="Ilhabela"/>
        <s v="Jacareí"/>
        <s v="Jambeiro"/>
        <s v="Lagoinha"/>
        <s v="Lavrinhas"/>
        <s v="Lorena"/>
        <s v="Monteiro Lobato"/>
        <s v="Natividade da Serra"/>
        <s v="Paraibuna"/>
        <s v="Pindamonhangaba"/>
        <s v="Piquete"/>
        <s v="Potim"/>
        <s v="Queluz"/>
        <s v="Redenção da Serra"/>
        <s v="Roseira"/>
        <s v="Santa Branca"/>
        <s v="Santo Antônio do Pinhal"/>
        <s v="São Bento do Sapucaí"/>
        <s v="São José do Barreiro"/>
        <s v="São José dos Campos"/>
        <s v="São Luiz do Paraitinga"/>
        <s v="São Sebastião"/>
        <s v="Silveiras"/>
        <s v="Taubaté"/>
        <s v="Tremembé"/>
        <s v="Ubatuba"/>
      </sharedItems>
    </cacheField>
    <cacheField name=" Importações US$ Milhões" numFmtId="165">
      <sharedItems containsSemiMixedTypes="0" containsString="0" containsNumber="1" minValue="0" maxValue="697.332231999999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8">
  <r>
    <x v="0"/>
    <x v="0"/>
    <x v="0"/>
    <x v="0"/>
    <x v="0"/>
    <x v="0"/>
    <x v="0"/>
    <x v="0"/>
    <x v="0"/>
  </r>
  <r>
    <x v="0"/>
    <x v="1"/>
    <x v="1"/>
    <x v="0"/>
    <x v="0"/>
    <x v="0"/>
    <x v="0"/>
    <x v="1"/>
    <x v="1"/>
  </r>
  <r>
    <x v="1"/>
    <x v="2"/>
    <x v="2"/>
    <x v="1"/>
    <x v="1"/>
    <x v="1"/>
    <x v="1"/>
    <x v="2"/>
    <x v="2"/>
  </r>
  <r>
    <x v="2"/>
    <x v="3"/>
    <x v="3"/>
    <x v="2"/>
    <x v="2"/>
    <x v="2"/>
    <x v="2"/>
    <x v="3"/>
    <x v="3"/>
  </r>
  <r>
    <x v="3"/>
    <x v="4"/>
    <x v="4"/>
    <x v="1"/>
    <x v="1"/>
    <x v="1"/>
    <x v="1"/>
    <x v="4"/>
    <x v="4"/>
  </r>
  <r>
    <x v="3"/>
    <x v="5"/>
    <x v="5"/>
    <x v="3"/>
    <x v="3"/>
    <x v="2"/>
    <x v="2"/>
    <x v="5"/>
    <x v="5"/>
  </r>
  <r>
    <x v="3"/>
    <x v="6"/>
    <x v="6"/>
    <x v="4"/>
    <x v="4"/>
    <x v="1"/>
    <x v="1"/>
    <x v="6"/>
    <x v="6"/>
  </r>
  <r>
    <x v="3"/>
    <x v="7"/>
    <x v="7"/>
    <x v="5"/>
    <x v="5"/>
    <x v="3"/>
    <x v="3"/>
    <x v="7"/>
    <x v="7"/>
  </r>
  <r>
    <x v="3"/>
    <x v="8"/>
    <x v="3"/>
    <x v="2"/>
    <x v="2"/>
    <x v="2"/>
    <x v="2"/>
    <x v="8"/>
    <x v="3"/>
  </r>
  <r>
    <x v="4"/>
    <x v="9"/>
    <x v="8"/>
    <x v="6"/>
    <x v="6"/>
    <x v="4"/>
    <x v="4"/>
    <x v="9"/>
    <x v="8"/>
  </r>
  <r>
    <x v="2"/>
    <x v="5"/>
    <x v="5"/>
    <x v="3"/>
    <x v="3"/>
    <x v="2"/>
    <x v="2"/>
    <x v="10"/>
    <x v="9"/>
  </r>
  <r>
    <x v="1"/>
    <x v="10"/>
    <x v="9"/>
    <x v="7"/>
    <x v="7"/>
    <x v="1"/>
    <x v="1"/>
    <x v="11"/>
    <x v="10"/>
  </r>
  <r>
    <x v="3"/>
    <x v="11"/>
    <x v="10"/>
    <x v="4"/>
    <x v="4"/>
    <x v="1"/>
    <x v="1"/>
    <x v="12"/>
    <x v="11"/>
  </r>
  <r>
    <x v="1"/>
    <x v="12"/>
    <x v="11"/>
    <x v="1"/>
    <x v="1"/>
    <x v="1"/>
    <x v="1"/>
    <x v="13"/>
    <x v="12"/>
  </r>
  <r>
    <x v="3"/>
    <x v="13"/>
    <x v="12"/>
    <x v="8"/>
    <x v="8"/>
    <x v="3"/>
    <x v="3"/>
    <x v="14"/>
    <x v="13"/>
  </r>
  <r>
    <x v="4"/>
    <x v="14"/>
    <x v="13"/>
    <x v="9"/>
    <x v="9"/>
    <x v="4"/>
    <x v="4"/>
    <x v="15"/>
    <x v="14"/>
  </r>
  <r>
    <x v="3"/>
    <x v="15"/>
    <x v="14"/>
    <x v="10"/>
    <x v="10"/>
    <x v="5"/>
    <x v="5"/>
    <x v="16"/>
    <x v="15"/>
  </r>
  <r>
    <x v="2"/>
    <x v="16"/>
    <x v="15"/>
    <x v="2"/>
    <x v="2"/>
    <x v="2"/>
    <x v="2"/>
    <x v="17"/>
    <x v="16"/>
  </r>
  <r>
    <x v="3"/>
    <x v="17"/>
    <x v="16"/>
    <x v="8"/>
    <x v="8"/>
    <x v="3"/>
    <x v="3"/>
    <x v="18"/>
    <x v="17"/>
  </r>
  <r>
    <x v="1"/>
    <x v="4"/>
    <x v="4"/>
    <x v="1"/>
    <x v="1"/>
    <x v="1"/>
    <x v="1"/>
    <x v="19"/>
    <x v="18"/>
  </r>
  <r>
    <x v="3"/>
    <x v="18"/>
    <x v="17"/>
    <x v="5"/>
    <x v="5"/>
    <x v="3"/>
    <x v="3"/>
    <x v="20"/>
    <x v="19"/>
  </r>
  <r>
    <x v="4"/>
    <x v="19"/>
    <x v="18"/>
    <x v="11"/>
    <x v="11"/>
    <x v="4"/>
    <x v="4"/>
    <x v="21"/>
    <x v="20"/>
  </r>
  <r>
    <x v="1"/>
    <x v="20"/>
    <x v="19"/>
    <x v="1"/>
    <x v="1"/>
    <x v="1"/>
    <x v="1"/>
    <x v="22"/>
    <x v="21"/>
  </r>
  <r>
    <x v="1"/>
    <x v="21"/>
    <x v="20"/>
    <x v="1"/>
    <x v="1"/>
    <x v="1"/>
    <x v="1"/>
    <x v="23"/>
    <x v="22"/>
  </r>
  <r>
    <x v="3"/>
    <x v="22"/>
    <x v="21"/>
    <x v="5"/>
    <x v="5"/>
    <x v="3"/>
    <x v="3"/>
    <x v="24"/>
    <x v="23"/>
  </r>
  <r>
    <x v="5"/>
    <x v="23"/>
    <x v="22"/>
    <x v="12"/>
    <x v="12"/>
    <x v="1"/>
    <x v="1"/>
    <x v="25"/>
    <x v="24"/>
  </r>
  <r>
    <x v="3"/>
    <x v="24"/>
    <x v="23"/>
    <x v="5"/>
    <x v="5"/>
    <x v="3"/>
    <x v="3"/>
    <x v="26"/>
    <x v="25"/>
  </r>
  <r>
    <x v="2"/>
    <x v="25"/>
    <x v="24"/>
    <x v="11"/>
    <x v="11"/>
    <x v="4"/>
    <x v="4"/>
    <x v="27"/>
    <x v="26"/>
  </r>
  <r>
    <x v="5"/>
    <x v="26"/>
    <x v="25"/>
    <x v="13"/>
    <x v="13"/>
    <x v="1"/>
    <x v="1"/>
    <x v="28"/>
    <x v="27"/>
  </r>
  <r>
    <x v="4"/>
    <x v="27"/>
    <x v="26"/>
    <x v="9"/>
    <x v="9"/>
    <x v="4"/>
    <x v="4"/>
    <x v="29"/>
    <x v="28"/>
  </r>
  <r>
    <x v="2"/>
    <x v="24"/>
    <x v="23"/>
    <x v="5"/>
    <x v="5"/>
    <x v="3"/>
    <x v="3"/>
    <x v="30"/>
    <x v="29"/>
  </r>
  <r>
    <x v="3"/>
    <x v="16"/>
    <x v="15"/>
    <x v="2"/>
    <x v="2"/>
    <x v="2"/>
    <x v="2"/>
    <x v="31"/>
    <x v="30"/>
  </r>
  <r>
    <x v="1"/>
    <x v="28"/>
    <x v="27"/>
    <x v="14"/>
    <x v="14"/>
    <x v="6"/>
    <x v="6"/>
    <x v="32"/>
    <x v="31"/>
  </r>
  <r>
    <x v="5"/>
    <x v="29"/>
    <x v="28"/>
    <x v="12"/>
    <x v="12"/>
    <x v="1"/>
    <x v="1"/>
    <x v="33"/>
    <x v="32"/>
  </r>
  <r>
    <x v="4"/>
    <x v="11"/>
    <x v="10"/>
    <x v="4"/>
    <x v="4"/>
    <x v="1"/>
    <x v="1"/>
    <x v="34"/>
    <x v="33"/>
  </r>
  <r>
    <x v="3"/>
    <x v="30"/>
    <x v="29"/>
    <x v="6"/>
    <x v="6"/>
    <x v="4"/>
    <x v="4"/>
    <x v="35"/>
    <x v="34"/>
  </r>
  <r>
    <x v="5"/>
    <x v="31"/>
    <x v="30"/>
    <x v="7"/>
    <x v="7"/>
    <x v="1"/>
    <x v="1"/>
    <x v="36"/>
    <x v="35"/>
  </r>
  <r>
    <x v="3"/>
    <x v="32"/>
    <x v="31"/>
    <x v="5"/>
    <x v="5"/>
    <x v="3"/>
    <x v="3"/>
    <x v="37"/>
    <x v="36"/>
  </r>
  <r>
    <x v="1"/>
    <x v="33"/>
    <x v="32"/>
    <x v="1"/>
    <x v="1"/>
    <x v="1"/>
    <x v="1"/>
    <x v="38"/>
    <x v="37"/>
  </r>
  <r>
    <x v="5"/>
    <x v="34"/>
    <x v="33"/>
    <x v="15"/>
    <x v="15"/>
    <x v="1"/>
    <x v="1"/>
    <x v="39"/>
    <x v="38"/>
  </r>
  <r>
    <x v="5"/>
    <x v="35"/>
    <x v="34"/>
    <x v="12"/>
    <x v="12"/>
    <x v="1"/>
    <x v="1"/>
    <x v="40"/>
    <x v="39"/>
  </r>
  <r>
    <x v="3"/>
    <x v="36"/>
    <x v="35"/>
    <x v="8"/>
    <x v="8"/>
    <x v="3"/>
    <x v="3"/>
    <x v="41"/>
    <x v="40"/>
  </r>
  <r>
    <x v="3"/>
    <x v="37"/>
    <x v="36"/>
    <x v="3"/>
    <x v="3"/>
    <x v="2"/>
    <x v="2"/>
    <x v="42"/>
    <x v="41"/>
  </r>
  <r>
    <x v="3"/>
    <x v="38"/>
    <x v="37"/>
    <x v="10"/>
    <x v="10"/>
    <x v="5"/>
    <x v="5"/>
    <x v="43"/>
    <x v="42"/>
  </r>
  <r>
    <x v="5"/>
    <x v="39"/>
    <x v="38"/>
    <x v="1"/>
    <x v="1"/>
    <x v="1"/>
    <x v="1"/>
    <x v="44"/>
    <x v="43"/>
  </r>
  <r>
    <x v="5"/>
    <x v="40"/>
    <x v="39"/>
    <x v="16"/>
    <x v="16"/>
    <x v="7"/>
    <x v="7"/>
    <x v="45"/>
    <x v="44"/>
  </r>
  <r>
    <x v="3"/>
    <x v="41"/>
    <x v="40"/>
    <x v="8"/>
    <x v="8"/>
    <x v="3"/>
    <x v="3"/>
    <x v="46"/>
    <x v="45"/>
  </r>
  <r>
    <x v="2"/>
    <x v="42"/>
    <x v="41"/>
    <x v="5"/>
    <x v="5"/>
    <x v="3"/>
    <x v="3"/>
    <x v="47"/>
    <x v="46"/>
  </r>
  <r>
    <x v="3"/>
    <x v="43"/>
    <x v="42"/>
    <x v="5"/>
    <x v="5"/>
    <x v="3"/>
    <x v="3"/>
    <x v="48"/>
    <x v="47"/>
  </r>
  <r>
    <x v="2"/>
    <x v="44"/>
    <x v="43"/>
    <x v="6"/>
    <x v="6"/>
    <x v="4"/>
    <x v="4"/>
    <x v="49"/>
    <x v="48"/>
  </r>
  <r>
    <x v="3"/>
    <x v="45"/>
    <x v="44"/>
    <x v="11"/>
    <x v="11"/>
    <x v="4"/>
    <x v="4"/>
    <x v="50"/>
    <x v="49"/>
  </r>
  <r>
    <x v="3"/>
    <x v="46"/>
    <x v="45"/>
    <x v="7"/>
    <x v="7"/>
    <x v="1"/>
    <x v="1"/>
    <x v="51"/>
    <x v="50"/>
  </r>
  <r>
    <x v="2"/>
    <x v="47"/>
    <x v="46"/>
    <x v="17"/>
    <x v="17"/>
    <x v="8"/>
    <x v="8"/>
    <x v="52"/>
    <x v="51"/>
  </r>
  <r>
    <x v="1"/>
    <x v="34"/>
    <x v="33"/>
    <x v="15"/>
    <x v="15"/>
    <x v="1"/>
    <x v="1"/>
    <x v="53"/>
    <x v="52"/>
  </r>
  <r>
    <x v="3"/>
    <x v="48"/>
    <x v="47"/>
    <x v="5"/>
    <x v="5"/>
    <x v="3"/>
    <x v="3"/>
    <x v="54"/>
    <x v="53"/>
  </r>
  <r>
    <x v="6"/>
    <x v="49"/>
    <x v="48"/>
    <x v="18"/>
    <x v="18"/>
    <x v="9"/>
    <x v="9"/>
    <x v="55"/>
    <x v="54"/>
  </r>
  <r>
    <x v="1"/>
    <x v="50"/>
    <x v="49"/>
    <x v="14"/>
    <x v="14"/>
    <x v="6"/>
    <x v="6"/>
    <x v="56"/>
    <x v="55"/>
  </r>
  <r>
    <x v="5"/>
    <x v="37"/>
    <x v="36"/>
    <x v="3"/>
    <x v="3"/>
    <x v="2"/>
    <x v="2"/>
    <x v="57"/>
    <x v="56"/>
  </r>
  <r>
    <x v="3"/>
    <x v="51"/>
    <x v="50"/>
    <x v="5"/>
    <x v="5"/>
    <x v="3"/>
    <x v="3"/>
    <x v="58"/>
    <x v="57"/>
  </r>
  <r>
    <x v="2"/>
    <x v="52"/>
    <x v="51"/>
    <x v="8"/>
    <x v="8"/>
    <x v="3"/>
    <x v="3"/>
    <x v="59"/>
    <x v="58"/>
  </r>
  <r>
    <x v="3"/>
    <x v="53"/>
    <x v="52"/>
    <x v="10"/>
    <x v="10"/>
    <x v="5"/>
    <x v="5"/>
    <x v="60"/>
    <x v="59"/>
  </r>
  <r>
    <x v="6"/>
    <x v="54"/>
    <x v="53"/>
    <x v="19"/>
    <x v="19"/>
    <x v="10"/>
    <x v="10"/>
    <x v="61"/>
    <x v="60"/>
  </r>
  <r>
    <x v="0"/>
    <x v="55"/>
    <x v="54"/>
    <x v="20"/>
    <x v="20"/>
    <x v="11"/>
    <x v="11"/>
    <x v="62"/>
    <x v="61"/>
  </r>
  <r>
    <x v="3"/>
    <x v="56"/>
    <x v="55"/>
    <x v="8"/>
    <x v="8"/>
    <x v="3"/>
    <x v="3"/>
    <x v="63"/>
    <x v="62"/>
  </r>
  <r>
    <x v="3"/>
    <x v="57"/>
    <x v="56"/>
    <x v="7"/>
    <x v="7"/>
    <x v="1"/>
    <x v="1"/>
    <x v="64"/>
    <x v="63"/>
  </r>
  <r>
    <x v="3"/>
    <x v="58"/>
    <x v="57"/>
    <x v="8"/>
    <x v="8"/>
    <x v="3"/>
    <x v="3"/>
    <x v="65"/>
    <x v="64"/>
  </r>
  <r>
    <x v="6"/>
    <x v="47"/>
    <x v="46"/>
    <x v="17"/>
    <x v="17"/>
    <x v="8"/>
    <x v="8"/>
    <x v="66"/>
    <x v="65"/>
  </r>
  <r>
    <x v="1"/>
    <x v="26"/>
    <x v="25"/>
    <x v="13"/>
    <x v="13"/>
    <x v="1"/>
    <x v="1"/>
    <x v="67"/>
    <x v="66"/>
  </r>
  <r>
    <x v="3"/>
    <x v="59"/>
    <x v="58"/>
    <x v="8"/>
    <x v="8"/>
    <x v="3"/>
    <x v="3"/>
    <x v="68"/>
    <x v="67"/>
  </r>
  <r>
    <x v="5"/>
    <x v="60"/>
    <x v="59"/>
    <x v="1"/>
    <x v="1"/>
    <x v="1"/>
    <x v="1"/>
    <x v="69"/>
    <x v="68"/>
  </r>
  <r>
    <x v="3"/>
    <x v="61"/>
    <x v="60"/>
    <x v="21"/>
    <x v="21"/>
    <x v="7"/>
    <x v="7"/>
    <x v="70"/>
    <x v="69"/>
  </r>
  <r>
    <x v="1"/>
    <x v="62"/>
    <x v="61"/>
    <x v="1"/>
    <x v="1"/>
    <x v="1"/>
    <x v="1"/>
    <x v="71"/>
    <x v="70"/>
  </r>
  <r>
    <x v="4"/>
    <x v="63"/>
    <x v="62"/>
    <x v="11"/>
    <x v="11"/>
    <x v="4"/>
    <x v="4"/>
    <x v="72"/>
    <x v="71"/>
  </r>
  <r>
    <x v="2"/>
    <x v="64"/>
    <x v="63"/>
    <x v="22"/>
    <x v="22"/>
    <x v="11"/>
    <x v="11"/>
    <x v="73"/>
    <x v="72"/>
  </r>
  <r>
    <x v="0"/>
    <x v="64"/>
    <x v="63"/>
    <x v="22"/>
    <x v="22"/>
    <x v="11"/>
    <x v="11"/>
    <x v="74"/>
    <x v="73"/>
  </r>
  <r>
    <x v="5"/>
    <x v="30"/>
    <x v="29"/>
    <x v="6"/>
    <x v="6"/>
    <x v="4"/>
    <x v="4"/>
    <x v="75"/>
    <x v="74"/>
  </r>
  <r>
    <x v="2"/>
    <x v="56"/>
    <x v="55"/>
    <x v="8"/>
    <x v="8"/>
    <x v="3"/>
    <x v="3"/>
    <x v="76"/>
    <x v="75"/>
  </r>
  <r>
    <x v="5"/>
    <x v="65"/>
    <x v="64"/>
    <x v="22"/>
    <x v="22"/>
    <x v="11"/>
    <x v="11"/>
    <x v="77"/>
    <x v="76"/>
  </r>
  <r>
    <x v="3"/>
    <x v="66"/>
    <x v="65"/>
    <x v="23"/>
    <x v="23"/>
    <x v="6"/>
    <x v="6"/>
    <x v="78"/>
    <x v="77"/>
  </r>
  <r>
    <x v="3"/>
    <x v="67"/>
    <x v="66"/>
    <x v="15"/>
    <x v="15"/>
    <x v="1"/>
    <x v="1"/>
    <x v="79"/>
    <x v="78"/>
  </r>
  <r>
    <x v="4"/>
    <x v="0"/>
    <x v="0"/>
    <x v="0"/>
    <x v="0"/>
    <x v="0"/>
    <x v="0"/>
    <x v="80"/>
    <x v="79"/>
  </r>
  <r>
    <x v="3"/>
    <x v="0"/>
    <x v="0"/>
    <x v="0"/>
    <x v="0"/>
    <x v="0"/>
    <x v="0"/>
    <x v="81"/>
    <x v="80"/>
  </r>
  <r>
    <x v="2"/>
    <x v="36"/>
    <x v="35"/>
    <x v="8"/>
    <x v="8"/>
    <x v="3"/>
    <x v="3"/>
    <x v="82"/>
    <x v="81"/>
  </r>
  <r>
    <x v="3"/>
    <x v="68"/>
    <x v="67"/>
    <x v="8"/>
    <x v="8"/>
    <x v="3"/>
    <x v="3"/>
    <x v="83"/>
    <x v="82"/>
  </r>
  <r>
    <x v="6"/>
    <x v="69"/>
    <x v="68"/>
    <x v="5"/>
    <x v="5"/>
    <x v="3"/>
    <x v="3"/>
    <x v="84"/>
    <x v="83"/>
  </r>
  <r>
    <x v="7"/>
    <x v="36"/>
    <x v="35"/>
    <x v="8"/>
    <x v="8"/>
    <x v="3"/>
    <x v="3"/>
    <x v="85"/>
    <x v="84"/>
  </r>
  <r>
    <x v="3"/>
    <x v="70"/>
    <x v="69"/>
    <x v="24"/>
    <x v="24"/>
    <x v="4"/>
    <x v="4"/>
    <x v="86"/>
    <x v="85"/>
  </r>
  <r>
    <x v="3"/>
    <x v="71"/>
    <x v="70"/>
    <x v="14"/>
    <x v="14"/>
    <x v="6"/>
    <x v="6"/>
    <x v="87"/>
    <x v="86"/>
  </r>
  <r>
    <x v="2"/>
    <x v="55"/>
    <x v="54"/>
    <x v="20"/>
    <x v="20"/>
    <x v="11"/>
    <x v="11"/>
    <x v="88"/>
    <x v="87"/>
  </r>
  <r>
    <x v="5"/>
    <x v="72"/>
    <x v="71"/>
    <x v="14"/>
    <x v="14"/>
    <x v="6"/>
    <x v="6"/>
    <x v="89"/>
    <x v="88"/>
  </r>
  <r>
    <x v="3"/>
    <x v="34"/>
    <x v="33"/>
    <x v="15"/>
    <x v="15"/>
    <x v="1"/>
    <x v="1"/>
    <x v="90"/>
    <x v="89"/>
  </r>
  <r>
    <x v="4"/>
    <x v="73"/>
    <x v="72"/>
    <x v="11"/>
    <x v="11"/>
    <x v="4"/>
    <x v="4"/>
    <x v="91"/>
    <x v="90"/>
  </r>
  <r>
    <x v="3"/>
    <x v="74"/>
    <x v="73"/>
    <x v="5"/>
    <x v="5"/>
    <x v="3"/>
    <x v="3"/>
    <x v="92"/>
    <x v="91"/>
  </r>
  <r>
    <x v="8"/>
    <x v="11"/>
    <x v="10"/>
    <x v="4"/>
    <x v="4"/>
    <x v="1"/>
    <x v="1"/>
    <x v="93"/>
    <x v="92"/>
  </r>
  <r>
    <x v="5"/>
    <x v="33"/>
    <x v="32"/>
    <x v="1"/>
    <x v="1"/>
    <x v="1"/>
    <x v="1"/>
    <x v="94"/>
    <x v="93"/>
  </r>
  <r>
    <x v="3"/>
    <x v="52"/>
    <x v="51"/>
    <x v="8"/>
    <x v="8"/>
    <x v="3"/>
    <x v="3"/>
    <x v="95"/>
    <x v="94"/>
  </r>
  <r>
    <x v="1"/>
    <x v="75"/>
    <x v="74"/>
    <x v="1"/>
    <x v="1"/>
    <x v="1"/>
    <x v="1"/>
    <x v="96"/>
    <x v="95"/>
  </r>
  <r>
    <x v="3"/>
    <x v="76"/>
    <x v="75"/>
    <x v="5"/>
    <x v="5"/>
    <x v="3"/>
    <x v="3"/>
    <x v="97"/>
    <x v="96"/>
  </r>
  <r>
    <x v="3"/>
    <x v="77"/>
    <x v="76"/>
    <x v="8"/>
    <x v="8"/>
    <x v="3"/>
    <x v="3"/>
    <x v="98"/>
    <x v="97"/>
  </r>
  <r>
    <x v="3"/>
    <x v="78"/>
    <x v="77"/>
    <x v="5"/>
    <x v="5"/>
    <x v="3"/>
    <x v="3"/>
    <x v="99"/>
    <x v="98"/>
  </r>
  <r>
    <x v="1"/>
    <x v="51"/>
    <x v="50"/>
    <x v="5"/>
    <x v="5"/>
    <x v="3"/>
    <x v="3"/>
    <x v="100"/>
    <x v="99"/>
  </r>
  <r>
    <x v="3"/>
    <x v="79"/>
    <x v="78"/>
    <x v="8"/>
    <x v="8"/>
    <x v="3"/>
    <x v="3"/>
    <x v="101"/>
    <x v="100"/>
  </r>
  <r>
    <x v="1"/>
    <x v="80"/>
    <x v="79"/>
    <x v="5"/>
    <x v="5"/>
    <x v="3"/>
    <x v="3"/>
    <x v="102"/>
    <x v="101"/>
  </r>
  <r>
    <x v="1"/>
    <x v="81"/>
    <x v="80"/>
    <x v="5"/>
    <x v="5"/>
    <x v="3"/>
    <x v="3"/>
    <x v="103"/>
    <x v="102"/>
  </r>
  <r>
    <x v="5"/>
    <x v="3"/>
    <x v="3"/>
    <x v="2"/>
    <x v="2"/>
    <x v="2"/>
    <x v="2"/>
    <x v="104"/>
    <x v="3"/>
  </r>
  <r>
    <x v="3"/>
    <x v="82"/>
    <x v="81"/>
    <x v="14"/>
    <x v="14"/>
    <x v="6"/>
    <x v="6"/>
    <x v="105"/>
    <x v="103"/>
  </r>
  <r>
    <x v="5"/>
    <x v="83"/>
    <x v="82"/>
    <x v="13"/>
    <x v="13"/>
    <x v="1"/>
    <x v="1"/>
    <x v="106"/>
    <x v="104"/>
  </r>
  <r>
    <x v="2"/>
    <x v="84"/>
    <x v="83"/>
    <x v="25"/>
    <x v="25"/>
    <x v="4"/>
    <x v="4"/>
    <x v="107"/>
    <x v="105"/>
  </r>
  <r>
    <x v="2"/>
    <x v="68"/>
    <x v="67"/>
    <x v="8"/>
    <x v="8"/>
    <x v="3"/>
    <x v="3"/>
    <x v="108"/>
    <x v="106"/>
  </r>
  <r>
    <x v="9"/>
    <x v="0"/>
    <x v="0"/>
    <x v="0"/>
    <x v="0"/>
    <x v="0"/>
    <x v="0"/>
    <x v="109"/>
    <x v="107"/>
  </r>
  <r>
    <x v="1"/>
    <x v="25"/>
    <x v="24"/>
    <x v="11"/>
    <x v="11"/>
    <x v="4"/>
    <x v="4"/>
    <x v="110"/>
    <x v="108"/>
  </r>
  <r>
    <x v="5"/>
    <x v="85"/>
    <x v="84"/>
    <x v="7"/>
    <x v="7"/>
    <x v="1"/>
    <x v="1"/>
    <x v="111"/>
    <x v="109"/>
  </r>
  <r>
    <x v="3"/>
    <x v="86"/>
    <x v="85"/>
    <x v="8"/>
    <x v="8"/>
    <x v="3"/>
    <x v="3"/>
    <x v="112"/>
    <x v="110"/>
  </r>
  <r>
    <x v="3"/>
    <x v="87"/>
    <x v="86"/>
    <x v="8"/>
    <x v="8"/>
    <x v="3"/>
    <x v="3"/>
    <x v="113"/>
    <x v="111"/>
  </r>
  <r>
    <x v="3"/>
    <x v="25"/>
    <x v="24"/>
    <x v="11"/>
    <x v="11"/>
    <x v="4"/>
    <x v="4"/>
    <x v="114"/>
    <x v="112"/>
  </r>
  <r>
    <x v="5"/>
    <x v="2"/>
    <x v="2"/>
    <x v="1"/>
    <x v="1"/>
    <x v="1"/>
    <x v="1"/>
    <x v="115"/>
    <x v="113"/>
  </r>
  <r>
    <x v="3"/>
    <x v="88"/>
    <x v="87"/>
    <x v="26"/>
    <x v="26"/>
    <x v="12"/>
    <x v="12"/>
    <x v="116"/>
    <x v="114"/>
  </r>
  <r>
    <x v="2"/>
    <x v="89"/>
    <x v="88"/>
    <x v="9"/>
    <x v="9"/>
    <x v="4"/>
    <x v="4"/>
    <x v="117"/>
    <x v="115"/>
  </r>
  <r>
    <x v="3"/>
    <x v="90"/>
    <x v="89"/>
    <x v="8"/>
    <x v="8"/>
    <x v="3"/>
    <x v="3"/>
    <x v="118"/>
    <x v="116"/>
  </r>
  <r>
    <x v="4"/>
    <x v="44"/>
    <x v="43"/>
    <x v="6"/>
    <x v="6"/>
    <x v="4"/>
    <x v="4"/>
    <x v="119"/>
    <x v="117"/>
  </r>
  <r>
    <x v="1"/>
    <x v="32"/>
    <x v="31"/>
    <x v="5"/>
    <x v="5"/>
    <x v="3"/>
    <x v="3"/>
    <x v="120"/>
    <x v="118"/>
  </r>
  <r>
    <x v="4"/>
    <x v="91"/>
    <x v="90"/>
    <x v="9"/>
    <x v="9"/>
    <x v="4"/>
    <x v="4"/>
    <x v="121"/>
    <x v="119"/>
  </r>
  <r>
    <x v="9"/>
    <x v="92"/>
    <x v="91"/>
    <x v="27"/>
    <x v="27"/>
    <x v="4"/>
    <x v="4"/>
    <x v="122"/>
    <x v="120"/>
  </r>
  <r>
    <x v="5"/>
    <x v="93"/>
    <x v="92"/>
    <x v="1"/>
    <x v="1"/>
    <x v="1"/>
    <x v="1"/>
    <x v="123"/>
    <x v="121"/>
  </r>
  <r>
    <x v="2"/>
    <x v="15"/>
    <x v="14"/>
    <x v="10"/>
    <x v="10"/>
    <x v="5"/>
    <x v="5"/>
    <x v="124"/>
    <x v="122"/>
  </r>
  <r>
    <x v="2"/>
    <x v="94"/>
    <x v="93"/>
    <x v="10"/>
    <x v="10"/>
    <x v="5"/>
    <x v="5"/>
    <x v="125"/>
    <x v="123"/>
  </r>
  <r>
    <x v="3"/>
    <x v="95"/>
    <x v="94"/>
    <x v="23"/>
    <x v="23"/>
    <x v="6"/>
    <x v="6"/>
    <x v="126"/>
    <x v="124"/>
  </r>
  <r>
    <x v="4"/>
    <x v="96"/>
    <x v="95"/>
    <x v="9"/>
    <x v="9"/>
    <x v="4"/>
    <x v="4"/>
    <x v="127"/>
    <x v="125"/>
  </r>
  <r>
    <x v="5"/>
    <x v="97"/>
    <x v="96"/>
    <x v="14"/>
    <x v="14"/>
    <x v="6"/>
    <x v="6"/>
    <x v="128"/>
    <x v="126"/>
  </r>
  <r>
    <x v="3"/>
    <x v="98"/>
    <x v="97"/>
    <x v="14"/>
    <x v="14"/>
    <x v="6"/>
    <x v="6"/>
    <x v="129"/>
    <x v="127"/>
  </r>
  <r>
    <x v="4"/>
    <x v="99"/>
    <x v="98"/>
    <x v="14"/>
    <x v="14"/>
    <x v="6"/>
    <x v="6"/>
    <x v="130"/>
    <x v="128"/>
  </r>
  <r>
    <x v="4"/>
    <x v="28"/>
    <x v="27"/>
    <x v="14"/>
    <x v="14"/>
    <x v="6"/>
    <x v="6"/>
    <x v="131"/>
    <x v="129"/>
  </r>
  <r>
    <x v="1"/>
    <x v="48"/>
    <x v="47"/>
    <x v="5"/>
    <x v="5"/>
    <x v="3"/>
    <x v="3"/>
    <x v="132"/>
    <x v="130"/>
  </r>
  <r>
    <x v="5"/>
    <x v="5"/>
    <x v="5"/>
    <x v="3"/>
    <x v="3"/>
    <x v="2"/>
    <x v="2"/>
    <x v="133"/>
    <x v="131"/>
  </r>
  <r>
    <x v="5"/>
    <x v="95"/>
    <x v="94"/>
    <x v="23"/>
    <x v="23"/>
    <x v="6"/>
    <x v="6"/>
    <x v="134"/>
    <x v="132"/>
  </r>
  <r>
    <x v="3"/>
    <x v="100"/>
    <x v="99"/>
    <x v="2"/>
    <x v="2"/>
    <x v="2"/>
    <x v="2"/>
    <x v="135"/>
    <x v="3"/>
  </r>
  <r>
    <x v="3"/>
    <x v="101"/>
    <x v="100"/>
    <x v="28"/>
    <x v="28"/>
    <x v="13"/>
    <x v="13"/>
    <x v="136"/>
    <x v="133"/>
  </r>
  <r>
    <x v="4"/>
    <x v="102"/>
    <x v="101"/>
    <x v="6"/>
    <x v="6"/>
    <x v="4"/>
    <x v="4"/>
    <x v="137"/>
    <x v="134"/>
  </r>
  <r>
    <x v="3"/>
    <x v="103"/>
    <x v="102"/>
    <x v="17"/>
    <x v="17"/>
    <x v="8"/>
    <x v="8"/>
    <x v="138"/>
    <x v="135"/>
  </r>
  <r>
    <x v="3"/>
    <x v="104"/>
    <x v="103"/>
    <x v="29"/>
    <x v="29"/>
    <x v="12"/>
    <x v="12"/>
    <x v="139"/>
    <x v="136"/>
  </r>
  <r>
    <x v="2"/>
    <x v="105"/>
    <x v="104"/>
    <x v="6"/>
    <x v="6"/>
    <x v="4"/>
    <x v="4"/>
    <x v="140"/>
    <x v="137"/>
  </r>
  <r>
    <x v="3"/>
    <x v="106"/>
    <x v="105"/>
    <x v="8"/>
    <x v="8"/>
    <x v="3"/>
    <x v="3"/>
    <x v="141"/>
    <x v="138"/>
  </r>
  <r>
    <x v="5"/>
    <x v="107"/>
    <x v="106"/>
    <x v="30"/>
    <x v="30"/>
    <x v="12"/>
    <x v="12"/>
    <x v="142"/>
    <x v="139"/>
  </r>
  <r>
    <x v="2"/>
    <x v="108"/>
    <x v="107"/>
    <x v="31"/>
    <x v="31"/>
    <x v="2"/>
    <x v="2"/>
    <x v="143"/>
    <x v="140"/>
  </r>
  <r>
    <x v="3"/>
    <x v="94"/>
    <x v="93"/>
    <x v="10"/>
    <x v="10"/>
    <x v="5"/>
    <x v="5"/>
    <x v="144"/>
    <x v="141"/>
  </r>
  <r>
    <x v="8"/>
    <x v="6"/>
    <x v="6"/>
    <x v="4"/>
    <x v="4"/>
    <x v="1"/>
    <x v="1"/>
    <x v="145"/>
    <x v="142"/>
  </r>
  <r>
    <x v="2"/>
    <x v="45"/>
    <x v="44"/>
    <x v="11"/>
    <x v="11"/>
    <x v="4"/>
    <x v="4"/>
    <x v="146"/>
    <x v="143"/>
  </r>
  <r>
    <x v="3"/>
    <x v="44"/>
    <x v="43"/>
    <x v="6"/>
    <x v="6"/>
    <x v="4"/>
    <x v="4"/>
    <x v="147"/>
    <x v="144"/>
  </r>
  <r>
    <x v="1"/>
    <x v="109"/>
    <x v="108"/>
    <x v="14"/>
    <x v="14"/>
    <x v="6"/>
    <x v="6"/>
    <x v="148"/>
    <x v="145"/>
  </r>
  <r>
    <x v="2"/>
    <x v="80"/>
    <x v="79"/>
    <x v="5"/>
    <x v="5"/>
    <x v="3"/>
    <x v="3"/>
    <x v="149"/>
    <x v="146"/>
  </r>
  <r>
    <x v="8"/>
    <x v="5"/>
    <x v="5"/>
    <x v="3"/>
    <x v="3"/>
    <x v="2"/>
    <x v="2"/>
    <x v="150"/>
    <x v="147"/>
  </r>
  <r>
    <x v="5"/>
    <x v="20"/>
    <x v="19"/>
    <x v="1"/>
    <x v="1"/>
    <x v="1"/>
    <x v="1"/>
    <x v="151"/>
    <x v="148"/>
  </r>
  <r>
    <x v="5"/>
    <x v="110"/>
    <x v="109"/>
    <x v="1"/>
    <x v="1"/>
    <x v="1"/>
    <x v="1"/>
    <x v="152"/>
    <x v="149"/>
  </r>
  <r>
    <x v="5"/>
    <x v="111"/>
    <x v="110"/>
    <x v="23"/>
    <x v="23"/>
    <x v="6"/>
    <x v="6"/>
    <x v="153"/>
    <x v="150"/>
  </r>
  <r>
    <x v="3"/>
    <x v="112"/>
    <x v="111"/>
    <x v="16"/>
    <x v="16"/>
    <x v="7"/>
    <x v="7"/>
    <x v="154"/>
    <x v="151"/>
  </r>
  <r>
    <x v="1"/>
    <x v="113"/>
    <x v="112"/>
    <x v="1"/>
    <x v="1"/>
    <x v="1"/>
    <x v="1"/>
    <x v="155"/>
    <x v="152"/>
  </r>
  <r>
    <x v="5"/>
    <x v="78"/>
    <x v="77"/>
    <x v="5"/>
    <x v="5"/>
    <x v="3"/>
    <x v="3"/>
    <x v="156"/>
    <x v="153"/>
  </r>
  <r>
    <x v="1"/>
    <x v="63"/>
    <x v="62"/>
    <x v="11"/>
    <x v="11"/>
    <x v="4"/>
    <x v="4"/>
    <x v="157"/>
    <x v="154"/>
  </r>
  <r>
    <x v="3"/>
    <x v="63"/>
    <x v="62"/>
    <x v="11"/>
    <x v="11"/>
    <x v="4"/>
    <x v="4"/>
    <x v="158"/>
    <x v="155"/>
  </r>
  <r>
    <x v="3"/>
    <x v="114"/>
    <x v="113"/>
    <x v="8"/>
    <x v="8"/>
    <x v="3"/>
    <x v="3"/>
    <x v="159"/>
    <x v="156"/>
  </r>
  <r>
    <x v="2"/>
    <x v="70"/>
    <x v="69"/>
    <x v="24"/>
    <x v="24"/>
    <x v="4"/>
    <x v="4"/>
    <x v="160"/>
    <x v="157"/>
  </r>
  <r>
    <x v="5"/>
    <x v="115"/>
    <x v="114"/>
    <x v="15"/>
    <x v="15"/>
    <x v="1"/>
    <x v="1"/>
    <x v="161"/>
    <x v="158"/>
  </r>
  <r>
    <x v="5"/>
    <x v="116"/>
    <x v="115"/>
    <x v="5"/>
    <x v="5"/>
    <x v="3"/>
    <x v="3"/>
    <x v="162"/>
    <x v="159"/>
  </r>
  <r>
    <x v="3"/>
    <x v="117"/>
    <x v="116"/>
    <x v="8"/>
    <x v="8"/>
    <x v="3"/>
    <x v="3"/>
    <x v="163"/>
    <x v="160"/>
  </r>
  <r>
    <x v="7"/>
    <x v="87"/>
    <x v="86"/>
    <x v="8"/>
    <x v="8"/>
    <x v="3"/>
    <x v="3"/>
    <x v="164"/>
    <x v="161"/>
  </r>
  <r>
    <x v="1"/>
    <x v="118"/>
    <x v="117"/>
    <x v="1"/>
    <x v="1"/>
    <x v="1"/>
    <x v="1"/>
    <x v="165"/>
    <x v="162"/>
  </r>
  <r>
    <x v="5"/>
    <x v="119"/>
    <x v="118"/>
    <x v="8"/>
    <x v="8"/>
    <x v="3"/>
    <x v="3"/>
    <x v="166"/>
    <x v="163"/>
  </r>
  <r>
    <x v="3"/>
    <x v="120"/>
    <x v="119"/>
    <x v="32"/>
    <x v="32"/>
    <x v="1"/>
    <x v="1"/>
    <x v="167"/>
    <x v="164"/>
  </r>
  <r>
    <x v="5"/>
    <x v="121"/>
    <x v="120"/>
    <x v="14"/>
    <x v="14"/>
    <x v="6"/>
    <x v="6"/>
    <x v="168"/>
    <x v="165"/>
  </r>
  <r>
    <x v="3"/>
    <x v="122"/>
    <x v="121"/>
    <x v="10"/>
    <x v="10"/>
    <x v="5"/>
    <x v="5"/>
    <x v="169"/>
    <x v="166"/>
  </r>
  <r>
    <x v="10"/>
    <x v="34"/>
    <x v="33"/>
    <x v="15"/>
    <x v="15"/>
    <x v="1"/>
    <x v="1"/>
    <x v="170"/>
    <x v="167"/>
  </r>
  <r>
    <x v="3"/>
    <x v="123"/>
    <x v="122"/>
    <x v="8"/>
    <x v="8"/>
    <x v="3"/>
    <x v="3"/>
    <x v="171"/>
    <x v="168"/>
  </r>
  <r>
    <x v="3"/>
    <x v="84"/>
    <x v="83"/>
    <x v="25"/>
    <x v="25"/>
    <x v="4"/>
    <x v="4"/>
    <x v="172"/>
    <x v="169"/>
  </r>
  <r>
    <x v="3"/>
    <x v="124"/>
    <x v="123"/>
    <x v="5"/>
    <x v="5"/>
    <x v="3"/>
    <x v="3"/>
    <x v="173"/>
    <x v="170"/>
  </r>
  <r>
    <x v="3"/>
    <x v="42"/>
    <x v="41"/>
    <x v="5"/>
    <x v="5"/>
    <x v="3"/>
    <x v="3"/>
    <x v="174"/>
    <x v="171"/>
  </r>
  <r>
    <x v="6"/>
    <x v="50"/>
    <x v="49"/>
    <x v="14"/>
    <x v="14"/>
    <x v="6"/>
    <x v="6"/>
    <x v="175"/>
    <x v="172"/>
  </r>
  <r>
    <x v="1"/>
    <x v="125"/>
    <x v="124"/>
    <x v="23"/>
    <x v="23"/>
    <x v="6"/>
    <x v="6"/>
    <x v="176"/>
    <x v="173"/>
  </r>
  <r>
    <x v="4"/>
    <x v="126"/>
    <x v="125"/>
    <x v="32"/>
    <x v="32"/>
    <x v="1"/>
    <x v="1"/>
    <x v="177"/>
    <x v="174"/>
  </r>
  <r>
    <x v="3"/>
    <x v="127"/>
    <x v="126"/>
    <x v="14"/>
    <x v="14"/>
    <x v="6"/>
    <x v="6"/>
    <x v="178"/>
    <x v="175"/>
  </r>
  <r>
    <x v="5"/>
    <x v="56"/>
    <x v="55"/>
    <x v="8"/>
    <x v="8"/>
    <x v="3"/>
    <x v="3"/>
    <x v="179"/>
    <x v="176"/>
  </r>
  <r>
    <x v="1"/>
    <x v="72"/>
    <x v="71"/>
    <x v="14"/>
    <x v="14"/>
    <x v="6"/>
    <x v="6"/>
    <x v="180"/>
    <x v="177"/>
  </r>
  <r>
    <x v="3"/>
    <x v="128"/>
    <x v="127"/>
    <x v="5"/>
    <x v="5"/>
    <x v="3"/>
    <x v="3"/>
    <x v="181"/>
    <x v="178"/>
  </r>
  <r>
    <x v="3"/>
    <x v="125"/>
    <x v="124"/>
    <x v="23"/>
    <x v="23"/>
    <x v="6"/>
    <x v="6"/>
    <x v="182"/>
    <x v="179"/>
  </r>
  <r>
    <x v="1"/>
    <x v="46"/>
    <x v="45"/>
    <x v="7"/>
    <x v="7"/>
    <x v="1"/>
    <x v="1"/>
    <x v="183"/>
    <x v="180"/>
  </r>
  <r>
    <x v="6"/>
    <x v="121"/>
    <x v="120"/>
    <x v="14"/>
    <x v="14"/>
    <x v="6"/>
    <x v="6"/>
    <x v="184"/>
    <x v="181"/>
  </r>
  <r>
    <x v="5"/>
    <x v="125"/>
    <x v="124"/>
    <x v="23"/>
    <x v="23"/>
    <x v="6"/>
    <x v="6"/>
    <x v="185"/>
    <x v="182"/>
  </r>
  <r>
    <x v="3"/>
    <x v="129"/>
    <x v="128"/>
    <x v="8"/>
    <x v="8"/>
    <x v="3"/>
    <x v="3"/>
    <x v="186"/>
    <x v="183"/>
  </r>
  <r>
    <x v="6"/>
    <x v="36"/>
    <x v="35"/>
    <x v="8"/>
    <x v="8"/>
    <x v="3"/>
    <x v="3"/>
    <x v="187"/>
    <x v="184"/>
  </r>
  <r>
    <x v="5"/>
    <x v="55"/>
    <x v="54"/>
    <x v="20"/>
    <x v="20"/>
    <x v="11"/>
    <x v="11"/>
    <x v="188"/>
    <x v="185"/>
  </r>
  <r>
    <x v="5"/>
    <x v="63"/>
    <x v="62"/>
    <x v="11"/>
    <x v="11"/>
    <x v="4"/>
    <x v="4"/>
    <x v="189"/>
    <x v="186"/>
  </r>
  <r>
    <x v="8"/>
    <x v="2"/>
    <x v="2"/>
    <x v="1"/>
    <x v="1"/>
    <x v="1"/>
    <x v="1"/>
    <x v="190"/>
    <x v="187"/>
  </r>
  <r>
    <x v="2"/>
    <x v="71"/>
    <x v="70"/>
    <x v="14"/>
    <x v="14"/>
    <x v="6"/>
    <x v="6"/>
    <x v="191"/>
    <x v="188"/>
  </r>
  <r>
    <x v="2"/>
    <x v="112"/>
    <x v="111"/>
    <x v="16"/>
    <x v="16"/>
    <x v="7"/>
    <x v="7"/>
    <x v="192"/>
    <x v="189"/>
  </r>
  <r>
    <x v="1"/>
    <x v="31"/>
    <x v="30"/>
    <x v="7"/>
    <x v="7"/>
    <x v="1"/>
    <x v="1"/>
    <x v="193"/>
    <x v="190"/>
  </r>
  <r>
    <x v="2"/>
    <x v="130"/>
    <x v="129"/>
    <x v="33"/>
    <x v="33"/>
    <x v="4"/>
    <x v="4"/>
    <x v="194"/>
    <x v="191"/>
  </r>
  <r>
    <x v="3"/>
    <x v="10"/>
    <x v="9"/>
    <x v="7"/>
    <x v="7"/>
    <x v="1"/>
    <x v="1"/>
    <x v="195"/>
    <x v="192"/>
  </r>
  <r>
    <x v="2"/>
    <x v="63"/>
    <x v="62"/>
    <x v="11"/>
    <x v="11"/>
    <x v="4"/>
    <x v="4"/>
    <x v="196"/>
    <x v="193"/>
  </r>
  <r>
    <x v="3"/>
    <x v="131"/>
    <x v="130"/>
    <x v="13"/>
    <x v="13"/>
    <x v="1"/>
    <x v="1"/>
    <x v="197"/>
    <x v="194"/>
  </r>
  <r>
    <x v="3"/>
    <x v="132"/>
    <x v="131"/>
    <x v="14"/>
    <x v="14"/>
    <x v="6"/>
    <x v="6"/>
    <x v="198"/>
    <x v="195"/>
  </r>
  <r>
    <x v="1"/>
    <x v="30"/>
    <x v="29"/>
    <x v="6"/>
    <x v="6"/>
    <x v="4"/>
    <x v="4"/>
    <x v="199"/>
    <x v="196"/>
  </r>
  <r>
    <x v="1"/>
    <x v="39"/>
    <x v="38"/>
    <x v="1"/>
    <x v="1"/>
    <x v="1"/>
    <x v="1"/>
    <x v="200"/>
    <x v="197"/>
  </r>
  <r>
    <x v="3"/>
    <x v="133"/>
    <x v="132"/>
    <x v="5"/>
    <x v="5"/>
    <x v="3"/>
    <x v="3"/>
    <x v="201"/>
    <x v="198"/>
  </r>
  <r>
    <x v="5"/>
    <x v="25"/>
    <x v="24"/>
    <x v="11"/>
    <x v="11"/>
    <x v="4"/>
    <x v="4"/>
    <x v="202"/>
    <x v="199"/>
  </r>
  <r>
    <x v="1"/>
    <x v="95"/>
    <x v="94"/>
    <x v="23"/>
    <x v="23"/>
    <x v="6"/>
    <x v="6"/>
    <x v="203"/>
    <x v="200"/>
  </r>
  <r>
    <x v="3"/>
    <x v="81"/>
    <x v="80"/>
    <x v="5"/>
    <x v="5"/>
    <x v="3"/>
    <x v="3"/>
    <x v="204"/>
    <x v="201"/>
  </r>
  <r>
    <x v="3"/>
    <x v="130"/>
    <x v="129"/>
    <x v="33"/>
    <x v="33"/>
    <x v="4"/>
    <x v="4"/>
    <x v="205"/>
    <x v="202"/>
  </r>
  <r>
    <x v="3"/>
    <x v="134"/>
    <x v="133"/>
    <x v="10"/>
    <x v="10"/>
    <x v="5"/>
    <x v="5"/>
    <x v="206"/>
    <x v="203"/>
  </r>
  <r>
    <x v="2"/>
    <x v="135"/>
    <x v="134"/>
    <x v="8"/>
    <x v="8"/>
    <x v="3"/>
    <x v="3"/>
    <x v="207"/>
    <x v="204"/>
  </r>
  <r>
    <x v="6"/>
    <x v="136"/>
    <x v="135"/>
    <x v="0"/>
    <x v="0"/>
    <x v="0"/>
    <x v="0"/>
    <x v="208"/>
    <x v="205"/>
  </r>
  <r>
    <x v="5"/>
    <x v="137"/>
    <x v="136"/>
    <x v="1"/>
    <x v="1"/>
    <x v="1"/>
    <x v="1"/>
    <x v="209"/>
    <x v="206"/>
  </r>
  <r>
    <x v="7"/>
    <x v="138"/>
    <x v="137"/>
    <x v="10"/>
    <x v="10"/>
    <x v="5"/>
    <x v="5"/>
    <x v="210"/>
    <x v="207"/>
  </r>
  <r>
    <x v="2"/>
    <x v="58"/>
    <x v="57"/>
    <x v="8"/>
    <x v="8"/>
    <x v="3"/>
    <x v="3"/>
    <x v="211"/>
    <x v="208"/>
  </r>
  <r>
    <x v="5"/>
    <x v="113"/>
    <x v="112"/>
    <x v="1"/>
    <x v="1"/>
    <x v="1"/>
    <x v="1"/>
    <x v="212"/>
    <x v="209"/>
  </r>
  <r>
    <x v="2"/>
    <x v="139"/>
    <x v="138"/>
    <x v="9"/>
    <x v="9"/>
    <x v="4"/>
    <x v="4"/>
    <x v="213"/>
    <x v="210"/>
  </r>
  <r>
    <x v="3"/>
    <x v="140"/>
    <x v="139"/>
    <x v="14"/>
    <x v="14"/>
    <x v="6"/>
    <x v="6"/>
    <x v="214"/>
    <x v="211"/>
  </r>
  <r>
    <x v="2"/>
    <x v="32"/>
    <x v="31"/>
    <x v="5"/>
    <x v="5"/>
    <x v="3"/>
    <x v="3"/>
    <x v="215"/>
    <x v="212"/>
  </r>
  <r>
    <x v="5"/>
    <x v="141"/>
    <x v="140"/>
    <x v="30"/>
    <x v="30"/>
    <x v="12"/>
    <x v="12"/>
    <x v="216"/>
    <x v="213"/>
  </r>
  <r>
    <x v="2"/>
    <x v="66"/>
    <x v="65"/>
    <x v="23"/>
    <x v="23"/>
    <x v="6"/>
    <x v="6"/>
    <x v="217"/>
    <x v="214"/>
  </r>
  <r>
    <x v="3"/>
    <x v="142"/>
    <x v="141"/>
    <x v="10"/>
    <x v="10"/>
    <x v="5"/>
    <x v="5"/>
    <x v="218"/>
    <x v="215"/>
  </r>
  <r>
    <x v="3"/>
    <x v="121"/>
    <x v="120"/>
    <x v="14"/>
    <x v="14"/>
    <x v="6"/>
    <x v="6"/>
    <x v="219"/>
    <x v="216"/>
  </r>
  <r>
    <x v="1"/>
    <x v="143"/>
    <x v="142"/>
    <x v="32"/>
    <x v="32"/>
    <x v="1"/>
    <x v="1"/>
    <x v="220"/>
    <x v="217"/>
  </r>
  <r>
    <x v="3"/>
    <x v="144"/>
    <x v="143"/>
    <x v="14"/>
    <x v="14"/>
    <x v="6"/>
    <x v="6"/>
    <x v="221"/>
    <x v="218"/>
  </r>
  <r>
    <x v="9"/>
    <x v="145"/>
    <x v="144"/>
    <x v="5"/>
    <x v="5"/>
    <x v="3"/>
    <x v="3"/>
    <x v="222"/>
    <x v="219"/>
  </r>
  <r>
    <x v="2"/>
    <x v="48"/>
    <x v="47"/>
    <x v="5"/>
    <x v="5"/>
    <x v="3"/>
    <x v="3"/>
    <x v="223"/>
    <x v="220"/>
  </r>
  <r>
    <x v="2"/>
    <x v="146"/>
    <x v="145"/>
    <x v="34"/>
    <x v="34"/>
    <x v="1"/>
    <x v="1"/>
    <x v="224"/>
    <x v="221"/>
  </r>
  <r>
    <x v="3"/>
    <x v="147"/>
    <x v="146"/>
    <x v="8"/>
    <x v="8"/>
    <x v="3"/>
    <x v="3"/>
    <x v="225"/>
    <x v="222"/>
  </r>
  <r>
    <x v="3"/>
    <x v="148"/>
    <x v="147"/>
    <x v="10"/>
    <x v="10"/>
    <x v="5"/>
    <x v="5"/>
    <x v="226"/>
    <x v="223"/>
  </r>
  <r>
    <x v="3"/>
    <x v="126"/>
    <x v="125"/>
    <x v="32"/>
    <x v="32"/>
    <x v="1"/>
    <x v="1"/>
    <x v="227"/>
    <x v="224"/>
  </r>
  <r>
    <x v="1"/>
    <x v="149"/>
    <x v="148"/>
    <x v="1"/>
    <x v="1"/>
    <x v="1"/>
    <x v="1"/>
    <x v="228"/>
    <x v="225"/>
  </r>
  <r>
    <x v="1"/>
    <x v="115"/>
    <x v="114"/>
    <x v="15"/>
    <x v="15"/>
    <x v="1"/>
    <x v="1"/>
    <x v="229"/>
    <x v="226"/>
  </r>
  <r>
    <x v="11"/>
    <x v="150"/>
    <x v="149"/>
    <x v="5"/>
    <x v="5"/>
    <x v="3"/>
    <x v="3"/>
    <x v="230"/>
    <x v="3"/>
  </r>
  <r>
    <x v="5"/>
    <x v="32"/>
    <x v="31"/>
    <x v="5"/>
    <x v="5"/>
    <x v="3"/>
    <x v="3"/>
    <x v="231"/>
    <x v="227"/>
  </r>
  <r>
    <x v="2"/>
    <x v="19"/>
    <x v="18"/>
    <x v="11"/>
    <x v="11"/>
    <x v="4"/>
    <x v="4"/>
    <x v="232"/>
    <x v="228"/>
  </r>
  <r>
    <x v="3"/>
    <x v="151"/>
    <x v="150"/>
    <x v="6"/>
    <x v="6"/>
    <x v="4"/>
    <x v="4"/>
    <x v="233"/>
    <x v="229"/>
  </r>
  <r>
    <x v="3"/>
    <x v="152"/>
    <x v="151"/>
    <x v="35"/>
    <x v="35"/>
    <x v="1"/>
    <x v="1"/>
    <x v="234"/>
    <x v="230"/>
  </r>
  <r>
    <x v="1"/>
    <x v="24"/>
    <x v="23"/>
    <x v="5"/>
    <x v="5"/>
    <x v="3"/>
    <x v="3"/>
    <x v="235"/>
    <x v="231"/>
  </r>
  <r>
    <x v="3"/>
    <x v="153"/>
    <x v="152"/>
    <x v="25"/>
    <x v="25"/>
    <x v="4"/>
    <x v="4"/>
    <x v="236"/>
    <x v="232"/>
  </r>
  <r>
    <x v="5"/>
    <x v="154"/>
    <x v="153"/>
    <x v="36"/>
    <x v="36"/>
    <x v="0"/>
    <x v="0"/>
    <x v="237"/>
    <x v="233"/>
  </r>
  <r>
    <x v="1"/>
    <x v="155"/>
    <x v="154"/>
    <x v="13"/>
    <x v="13"/>
    <x v="1"/>
    <x v="1"/>
    <x v="238"/>
    <x v="234"/>
  </r>
  <r>
    <x v="5"/>
    <x v="71"/>
    <x v="70"/>
    <x v="14"/>
    <x v="14"/>
    <x v="6"/>
    <x v="6"/>
    <x v="239"/>
    <x v="235"/>
  </r>
  <r>
    <x v="2"/>
    <x v="79"/>
    <x v="78"/>
    <x v="8"/>
    <x v="8"/>
    <x v="3"/>
    <x v="3"/>
    <x v="240"/>
    <x v="236"/>
  </r>
  <r>
    <x v="6"/>
    <x v="156"/>
    <x v="155"/>
    <x v="29"/>
    <x v="29"/>
    <x v="12"/>
    <x v="12"/>
    <x v="241"/>
    <x v="237"/>
  </r>
  <r>
    <x v="1"/>
    <x v="110"/>
    <x v="109"/>
    <x v="1"/>
    <x v="1"/>
    <x v="1"/>
    <x v="1"/>
    <x v="242"/>
    <x v="238"/>
  </r>
  <r>
    <x v="7"/>
    <x v="71"/>
    <x v="70"/>
    <x v="14"/>
    <x v="14"/>
    <x v="6"/>
    <x v="6"/>
    <x v="243"/>
    <x v="239"/>
  </r>
  <r>
    <x v="3"/>
    <x v="157"/>
    <x v="156"/>
    <x v="6"/>
    <x v="6"/>
    <x v="4"/>
    <x v="4"/>
    <x v="244"/>
    <x v="240"/>
  </r>
  <r>
    <x v="1"/>
    <x v="158"/>
    <x v="157"/>
    <x v="1"/>
    <x v="1"/>
    <x v="1"/>
    <x v="1"/>
    <x v="245"/>
    <x v="241"/>
  </r>
  <r>
    <x v="3"/>
    <x v="159"/>
    <x v="158"/>
    <x v="37"/>
    <x v="37"/>
    <x v="12"/>
    <x v="12"/>
    <x v="246"/>
    <x v="242"/>
  </r>
  <r>
    <x v="6"/>
    <x v="160"/>
    <x v="159"/>
    <x v="5"/>
    <x v="5"/>
    <x v="3"/>
    <x v="3"/>
    <x v="247"/>
    <x v="243"/>
  </r>
  <r>
    <x v="5"/>
    <x v="147"/>
    <x v="146"/>
    <x v="8"/>
    <x v="8"/>
    <x v="3"/>
    <x v="3"/>
    <x v="248"/>
    <x v="244"/>
  </r>
  <r>
    <x v="5"/>
    <x v="99"/>
    <x v="98"/>
    <x v="14"/>
    <x v="14"/>
    <x v="6"/>
    <x v="6"/>
    <x v="249"/>
    <x v="245"/>
  </r>
  <r>
    <x v="2"/>
    <x v="161"/>
    <x v="160"/>
    <x v="5"/>
    <x v="5"/>
    <x v="3"/>
    <x v="3"/>
    <x v="250"/>
    <x v="246"/>
  </r>
  <r>
    <x v="1"/>
    <x v="162"/>
    <x v="161"/>
    <x v="5"/>
    <x v="5"/>
    <x v="3"/>
    <x v="3"/>
    <x v="251"/>
    <x v="247"/>
  </r>
  <r>
    <x v="3"/>
    <x v="138"/>
    <x v="137"/>
    <x v="10"/>
    <x v="10"/>
    <x v="5"/>
    <x v="5"/>
    <x v="252"/>
    <x v="248"/>
  </r>
  <r>
    <x v="3"/>
    <x v="163"/>
    <x v="162"/>
    <x v="8"/>
    <x v="8"/>
    <x v="3"/>
    <x v="3"/>
    <x v="253"/>
    <x v="249"/>
  </r>
  <r>
    <x v="1"/>
    <x v="164"/>
    <x v="163"/>
    <x v="16"/>
    <x v="16"/>
    <x v="7"/>
    <x v="7"/>
    <x v="254"/>
    <x v="250"/>
  </r>
  <r>
    <x v="8"/>
    <x v="165"/>
    <x v="164"/>
    <x v="5"/>
    <x v="5"/>
    <x v="3"/>
    <x v="3"/>
    <x v="255"/>
    <x v="251"/>
  </r>
  <r>
    <x v="4"/>
    <x v="166"/>
    <x v="165"/>
    <x v="8"/>
    <x v="8"/>
    <x v="3"/>
    <x v="3"/>
    <x v="256"/>
    <x v="252"/>
  </r>
  <r>
    <x v="3"/>
    <x v="167"/>
    <x v="166"/>
    <x v="10"/>
    <x v="10"/>
    <x v="5"/>
    <x v="5"/>
    <x v="257"/>
    <x v="253"/>
  </r>
  <r>
    <x v="1"/>
    <x v="85"/>
    <x v="84"/>
    <x v="7"/>
    <x v="7"/>
    <x v="1"/>
    <x v="1"/>
    <x v="258"/>
    <x v="254"/>
  </r>
  <r>
    <x v="3"/>
    <x v="168"/>
    <x v="167"/>
    <x v="38"/>
    <x v="38"/>
    <x v="1"/>
    <x v="1"/>
    <x v="259"/>
    <x v="255"/>
  </r>
  <r>
    <x v="2"/>
    <x v="30"/>
    <x v="29"/>
    <x v="6"/>
    <x v="6"/>
    <x v="4"/>
    <x v="4"/>
    <x v="260"/>
    <x v="256"/>
  </r>
  <r>
    <x v="3"/>
    <x v="169"/>
    <x v="168"/>
    <x v="26"/>
    <x v="26"/>
    <x v="12"/>
    <x v="12"/>
    <x v="261"/>
    <x v="257"/>
  </r>
  <r>
    <x v="3"/>
    <x v="170"/>
    <x v="169"/>
    <x v="34"/>
    <x v="34"/>
    <x v="1"/>
    <x v="1"/>
    <x v="262"/>
    <x v="258"/>
  </r>
  <r>
    <x v="3"/>
    <x v="171"/>
    <x v="170"/>
    <x v="27"/>
    <x v="27"/>
    <x v="4"/>
    <x v="4"/>
    <x v="263"/>
    <x v="259"/>
  </r>
  <r>
    <x v="6"/>
    <x v="5"/>
    <x v="5"/>
    <x v="3"/>
    <x v="3"/>
    <x v="2"/>
    <x v="2"/>
    <x v="264"/>
    <x v="260"/>
  </r>
  <r>
    <x v="2"/>
    <x v="148"/>
    <x v="147"/>
    <x v="10"/>
    <x v="10"/>
    <x v="5"/>
    <x v="5"/>
    <x v="265"/>
    <x v="261"/>
  </r>
  <r>
    <x v="3"/>
    <x v="172"/>
    <x v="171"/>
    <x v="16"/>
    <x v="16"/>
    <x v="7"/>
    <x v="7"/>
    <x v="266"/>
    <x v="262"/>
  </r>
  <r>
    <x v="3"/>
    <x v="173"/>
    <x v="172"/>
    <x v="9"/>
    <x v="9"/>
    <x v="4"/>
    <x v="4"/>
    <x v="267"/>
    <x v="263"/>
  </r>
  <r>
    <x v="2"/>
    <x v="87"/>
    <x v="86"/>
    <x v="8"/>
    <x v="8"/>
    <x v="3"/>
    <x v="3"/>
    <x v="268"/>
    <x v="264"/>
  </r>
  <r>
    <x v="4"/>
    <x v="46"/>
    <x v="45"/>
    <x v="7"/>
    <x v="7"/>
    <x v="1"/>
    <x v="1"/>
    <x v="269"/>
    <x v="265"/>
  </r>
  <r>
    <x v="2"/>
    <x v="174"/>
    <x v="173"/>
    <x v="14"/>
    <x v="14"/>
    <x v="6"/>
    <x v="6"/>
    <x v="270"/>
    <x v="266"/>
  </r>
  <r>
    <x v="5"/>
    <x v="175"/>
    <x v="174"/>
    <x v="5"/>
    <x v="5"/>
    <x v="3"/>
    <x v="3"/>
    <x v="271"/>
    <x v="267"/>
  </r>
  <r>
    <x v="5"/>
    <x v="176"/>
    <x v="175"/>
    <x v="1"/>
    <x v="1"/>
    <x v="1"/>
    <x v="1"/>
    <x v="272"/>
    <x v="268"/>
  </r>
  <r>
    <x v="5"/>
    <x v="177"/>
    <x v="176"/>
    <x v="14"/>
    <x v="14"/>
    <x v="6"/>
    <x v="6"/>
    <x v="273"/>
    <x v="269"/>
  </r>
  <r>
    <x v="3"/>
    <x v="178"/>
    <x v="177"/>
    <x v="10"/>
    <x v="10"/>
    <x v="5"/>
    <x v="5"/>
    <x v="274"/>
    <x v="270"/>
  </r>
  <r>
    <x v="2"/>
    <x v="51"/>
    <x v="50"/>
    <x v="5"/>
    <x v="5"/>
    <x v="3"/>
    <x v="3"/>
    <x v="275"/>
    <x v="271"/>
  </r>
  <r>
    <x v="6"/>
    <x v="77"/>
    <x v="76"/>
    <x v="8"/>
    <x v="8"/>
    <x v="3"/>
    <x v="3"/>
    <x v="276"/>
    <x v="272"/>
  </r>
  <r>
    <x v="4"/>
    <x v="179"/>
    <x v="178"/>
    <x v="24"/>
    <x v="24"/>
    <x v="4"/>
    <x v="4"/>
    <x v="277"/>
    <x v="273"/>
  </r>
  <r>
    <x v="7"/>
    <x v="58"/>
    <x v="57"/>
    <x v="8"/>
    <x v="8"/>
    <x v="3"/>
    <x v="3"/>
    <x v="278"/>
    <x v="274"/>
  </r>
  <r>
    <x v="1"/>
    <x v="180"/>
    <x v="179"/>
    <x v="1"/>
    <x v="1"/>
    <x v="1"/>
    <x v="1"/>
    <x v="279"/>
    <x v="275"/>
  </r>
  <r>
    <x v="5"/>
    <x v="28"/>
    <x v="27"/>
    <x v="14"/>
    <x v="14"/>
    <x v="6"/>
    <x v="6"/>
    <x v="280"/>
    <x v="276"/>
  </r>
  <r>
    <x v="3"/>
    <x v="181"/>
    <x v="180"/>
    <x v="34"/>
    <x v="34"/>
    <x v="1"/>
    <x v="1"/>
    <x v="281"/>
    <x v="277"/>
  </r>
  <r>
    <x v="1"/>
    <x v="5"/>
    <x v="5"/>
    <x v="3"/>
    <x v="3"/>
    <x v="2"/>
    <x v="2"/>
    <x v="282"/>
    <x v="278"/>
  </r>
  <r>
    <x v="2"/>
    <x v="182"/>
    <x v="181"/>
    <x v="8"/>
    <x v="8"/>
    <x v="3"/>
    <x v="3"/>
    <x v="283"/>
    <x v="3"/>
  </r>
  <r>
    <x v="8"/>
    <x v="183"/>
    <x v="182"/>
    <x v="9"/>
    <x v="9"/>
    <x v="4"/>
    <x v="4"/>
    <x v="284"/>
    <x v="279"/>
  </r>
  <r>
    <x v="5"/>
    <x v="75"/>
    <x v="74"/>
    <x v="1"/>
    <x v="1"/>
    <x v="1"/>
    <x v="1"/>
    <x v="285"/>
    <x v="280"/>
  </r>
  <r>
    <x v="3"/>
    <x v="184"/>
    <x v="183"/>
    <x v="9"/>
    <x v="9"/>
    <x v="4"/>
    <x v="4"/>
    <x v="286"/>
    <x v="281"/>
  </r>
  <r>
    <x v="5"/>
    <x v="16"/>
    <x v="15"/>
    <x v="2"/>
    <x v="2"/>
    <x v="2"/>
    <x v="2"/>
    <x v="287"/>
    <x v="282"/>
  </r>
  <r>
    <x v="3"/>
    <x v="185"/>
    <x v="184"/>
    <x v="39"/>
    <x v="39"/>
    <x v="9"/>
    <x v="9"/>
    <x v="288"/>
    <x v="283"/>
  </r>
  <r>
    <x v="3"/>
    <x v="186"/>
    <x v="185"/>
    <x v="13"/>
    <x v="13"/>
    <x v="1"/>
    <x v="1"/>
    <x v="289"/>
    <x v="284"/>
  </r>
  <r>
    <x v="4"/>
    <x v="74"/>
    <x v="73"/>
    <x v="5"/>
    <x v="5"/>
    <x v="3"/>
    <x v="3"/>
    <x v="290"/>
    <x v="285"/>
  </r>
  <r>
    <x v="4"/>
    <x v="38"/>
    <x v="37"/>
    <x v="10"/>
    <x v="10"/>
    <x v="5"/>
    <x v="5"/>
    <x v="291"/>
    <x v="286"/>
  </r>
  <r>
    <x v="5"/>
    <x v="45"/>
    <x v="44"/>
    <x v="11"/>
    <x v="11"/>
    <x v="4"/>
    <x v="4"/>
    <x v="292"/>
    <x v="287"/>
  </r>
  <r>
    <x v="2"/>
    <x v="187"/>
    <x v="186"/>
    <x v="34"/>
    <x v="34"/>
    <x v="1"/>
    <x v="1"/>
    <x v="293"/>
    <x v="288"/>
  </r>
  <r>
    <x v="2"/>
    <x v="129"/>
    <x v="128"/>
    <x v="8"/>
    <x v="8"/>
    <x v="3"/>
    <x v="3"/>
    <x v="294"/>
    <x v="289"/>
  </r>
  <r>
    <x v="5"/>
    <x v="77"/>
    <x v="76"/>
    <x v="8"/>
    <x v="8"/>
    <x v="3"/>
    <x v="3"/>
    <x v="295"/>
    <x v="290"/>
  </r>
  <r>
    <x v="3"/>
    <x v="180"/>
    <x v="179"/>
    <x v="1"/>
    <x v="1"/>
    <x v="1"/>
    <x v="1"/>
    <x v="296"/>
    <x v="3"/>
  </r>
  <r>
    <x v="4"/>
    <x v="25"/>
    <x v="24"/>
    <x v="11"/>
    <x v="11"/>
    <x v="4"/>
    <x v="4"/>
    <x v="297"/>
    <x v="291"/>
  </r>
  <r>
    <x v="4"/>
    <x v="76"/>
    <x v="75"/>
    <x v="5"/>
    <x v="5"/>
    <x v="3"/>
    <x v="3"/>
    <x v="298"/>
    <x v="292"/>
  </r>
  <r>
    <x v="1"/>
    <x v="188"/>
    <x v="187"/>
    <x v="1"/>
    <x v="1"/>
    <x v="1"/>
    <x v="1"/>
    <x v="299"/>
    <x v="293"/>
  </r>
  <r>
    <x v="5"/>
    <x v="0"/>
    <x v="0"/>
    <x v="0"/>
    <x v="0"/>
    <x v="0"/>
    <x v="0"/>
    <x v="300"/>
    <x v="294"/>
  </r>
  <r>
    <x v="2"/>
    <x v="189"/>
    <x v="188"/>
    <x v="9"/>
    <x v="9"/>
    <x v="4"/>
    <x v="4"/>
    <x v="301"/>
    <x v="295"/>
  </r>
  <r>
    <x v="6"/>
    <x v="190"/>
    <x v="189"/>
    <x v="40"/>
    <x v="40"/>
    <x v="11"/>
    <x v="11"/>
    <x v="302"/>
    <x v="296"/>
  </r>
  <r>
    <x v="5"/>
    <x v="156"/>
    <x v="155"/>
    <x v="29"/>
    <x v="29"/>
    <x v="12"/>
    <x v="12"/>
    <x v="303"/>
    <x v="297"/>
  </r>
  <r>
    <x v="9"/>
    <x v="63"/>
    <x v="62"/>
    <x v="11"/>
    <x v="11"/>
    <x v="4"/>
    <x v="4"/>
    <x v="304"/>
    <x v="298"/>
  </r>
  <r>
    <x v="3"/>
    <x v="165"/>
    <x v="164"/>
    <x v="5"/>
    <x v="5"/>
    <x v="3"/>
    <x v="3"/>
    <x v="305"/>
    <x v="299"/>
  </r>
  <r>
    <x v="3"/>
    <x v="191"/>
    <x v="190"/>
    <x v="8"/>
    <x v="8"/>
    <x v="3"/>
    <x v="3"/>
    <x v="306"/>
    <x v="300"/>
  </r>
  <r>
    <x v="4"/>
    <x v="192"/>
    <x v="191"/>
    <x v="13"/>
    <x v="13"/>
    <x v="1"/>
    <x v="1"/>
    <x v="307"/>
    <x v="301"/>
  </r>
  <r>
    <x v="5"/>
    <x v="193"/>
    <x v="192"/>
    <x v="1"/>
    <x v="1"/>
    <x v="1"/>
    <x v="1"/>
    <x v="308"/>
    <x v="302"/>
  </r>
  <r>
    <x v="1"/>
    <x v="105"/>
    <x v="104"/>
    <x v="6"/>
    <x v="6"/>
    <x v="4"/>
    <x v="4"/>
    <x v="309"/>
    <x v="303"/>
  </r>
  <r>
    <x v="5"/>
    <x v="194"/>
    <x v="193"/>
    <x v="1"/>
    <x v="1"/>
    <x v="1"/>
    <x v="1"/>
    <x v="310"/>
    <x v="304"/>
  </r>
  <r>
    <x v="3"/>
    <x v="195"/>
    <x v="194"/>
    <x v="25"/>
    <x v="25"/>
    <x v="4"/>
    <x v="4"/>
    <x v="311"/>
    <x v="305"/>
  </r>
  <r>
    <x v="5"/>
    <x v="70"/>
    <x v="69"/>
    <x v="24"/>
    <x v="24"/>
    <x v="4"/>
    <x v="4"/>
    <x v="312"/>
    <x v="306"/>
  </r>
  <r>
    <x v="6"/>
    <x v="196"/>
    <x v="195"/>
    <x v="5"/>
    <x v="5"/>
    <x v="3"/>
    <x v="3"/>
    <x v="313"/>
    <x v="307"/>
  </r>
  <r>
    <x v="1"/>
    <x v="194"/>
    <x v="193"/>
    <x v="1"/>
    <x v="1"/>
    <x v="1"/>
    <x v="1"/>
    <x v="314"/>
    <x v="308"/>
  </r>
  <r>
    <x v="4"/>
    <x v="197"/>
    <x v="196"/>
    <x v="25"/>
    <x v="25"/>
    <x v="4"/>
    <x v="4"/>
    <x v="315"/>
    <x v="309"/>
  </r>
  <r>
    <x v="3"/>
    <x v="198"/>
    <x v="197"/>
    <x v="41"/>
    <x v="41"/>
    <x v="12"/>
    <x v="12"/>
    <x v="316"/>
    <x v="310"/>
  </r>
  <r>
    <x v="2"/>
    <x v="6"/>
    <x v="6"/>
    <x v="4"/>
    <x v="4"/>
    <x v="1"/>
    <x v="1"/>
    <x v="317"/>
    <x v="3"/>
  </r>
  <r>
    <x v="6"/>
    <x v="199"/>
    <x v="198"/>
    <x v="5"/>
    <x v="5"/>
    <x v="3"/>
    <x v="3"/>
    <x v="318"/>
    <x v="311"/>
  </r>
  <r>
    <x v="4"/>
    <x v="200"/>
    <x v="199"/>
    <x v="33"/>
    <x v="33"/>
    <x v="4"/>
    <x v="4"/>
    <x v="319"/>
    <x v="312"/>
  </r>
  <r>
    <x v="3"/>
    <x v="201"/>
    <x v="200"/>
    <x v="41"/>
    <x v="41"/>
    <x v="12"/>
    <x v="12"/>
    <x v="320"/>
    <x v="313"/>
  </r>
  <r>
    <x v="2"/>
    <x v="202"/>
    <x v="201"/>
    <x v="28"/>
    <x v="28"/>
    <x v="13"/>
    <x v="13"/>
    <x v="321"/>
    <x v="314"/>
  </r>
  <r>
    <x v="2"/>
    <x v="203"/>
    <x v="202"/>
    <x v="5"/>
    <x v="5"/>
    <x v="3"/>
    <x v="3"/>
    <x v="322"/>
    <x v="315"/>
  </r>
  <r>
    <x v="1"/>
    <x v="120"/>
    <x v="119"/>
    <x v="32"/>
    <x v="32"/>
    <x v="1"/>
    <x v="1"/>
    <x v="323"/>
    <x v="316"/>
  </r>
  <r>
    <x v="5"/>
    <x v="88"/>
    <x v="87"/>
    <x v="26"/>
    <x v="26"/>
    <x v="12"/>
    <x v="12"/>
    <x v="324"/>
    <x v="317"/>
  </r>
  <r>
    <x v="3"/>
    <x v="204"/>
    <x v="203"/>
    <x v="37"/>
    <x v="37"/>
    <x v="12"/>
    <x v="12"/>
    <x v="325"/>
    <x v="318"/>
  </r>
  <r>
    <x v="6"/>
    <x v="112"/>
    <x v="111"/>
    <x v="16"/>
    <x v="16"/>
    <x v="7"/>
    <x v="7"/>
    <x v="326"/>
    <x v="319"/>
  </r>
  <r>
    <x v="3"/>
    <x v="205"/>
    <x v="204"/>
    <x v="5"/>
    <x v="5"/>
    <x v="3"/>
    <x v="3"/>
    <x v="327"/>
    <x v="320"/>
  </r>
  <r>
    <x v="3"/>
    <x v="206"/>
    <x v="205"/>
    <x v="5"/>
    <x v="5"/>
    <x v="3"/>
    <x v="3"/>
    <x v="328"/>
    <x v="321"/>
  </r>
  <r>
    <x v="4"/>
    <x v="6"/>
    <x v="6"/>
    <x v="4"/>
    <x v="4"/>
    <x v="1"/>
    <x v="1"/>
    <x v="329"/>
    <x v="322"/>
  </r>
  <r>
    <x v="5"/>
    <x v="207"/>
    <x v="206"/>
    <x v="36"/>
    <x v="36"/>
    <x v="0"/>
    <x v="0"/>
    <x v="330"/>
    <x v="323"/>
  </r>
  <r>
    <x v="5"/>
    <x v="22"/>
    <x v="21"/>
    <x v="5"/>
    <x v="5"/>
    <x v="3"/>
    <x v="3"/>
    <x v="331"/>
    <x v="324"/>
  </r>
  <r>
    <x v="3"/>
    <x v="208"/>
    <x v="207"/>
    <x v="5"/>
    <x v="5"/>
    <x v="3"/>
    <x v="3"/>
    <x v="332"/>
    <x v="325"/>
  </r>
  <r>
    <x v="1"/>
    <x v="209"/>
    <x v="208"/>
    <x v="1"/>
    <x v="1"/>
    <x v="1"/>
    <x v="1"/>
    <x v="333"/>
    <x v="326"/>
  </r>
  <r>
    <x v="1"/>
    <x v="78"/>
    <x v="77"/>
    <x v="5"/>
    <x v="5"/>
    <x v="3"/>
    <x v="3"/>
    <x v="334"/>
    <x v="327"/>
  </r>
  <r>
    <x v="2"/>
    <x v="193"/>
    <x v="192"/>
    <x v="1"/>
    <x v="1"/>
    <x v="1"/>
    <x v="1"/>
    <x v="335"/>
    <x v="328"/>
  </r>
  <r>
    <x v="5"/>
    <x v="131"/>
    <x v="130"/>
    <x v="13"/>
    <x v="13"/>
    <x v="1"/>
    <x v="1"/>
    <x v="336"/>
    <x v="329"/>
  </r>
  <r>
    <x v="4"/>
    <x v="210"/>
    <x v="209"/>
    <x v="9"/>
    <x v="9"/>
    <x v="4"/>
    <x v="4"/>
    <x v="337"/>
    <x v="330"/>
  </r>
  <r>
    <x v="5"/>
    <x v="211"/>
    <x v="210"/>
    <x v="23"/>
    <x v="23"/>
    <x v="6"/>
    <x v="6"/>
    <x v="338"/>
    <x v="331"/>
  </r>
  <r>
    <x v="5"/>
    <x v="212"/>
    <x v="211"/>
    <x v="3"/>
    <x v="3"/>
    <x v="2"/>
    <x v="2"/>
    <x v="339"/>
    <x v="3"/>
  </r>
  <r>
    <x v="1"/>
    <x v="45"/>
    <x v="44"/>
    <x v="11"/>
    <x v="11"/>
    <x v="4"/>
    <x v="4"/>
    <x v="340"/>
    <x v="332"/>
  </r>
  <r>
    <x v="3"/>
    <x v="213"/>
    <x v="212"/>
    <x v="8"/>
    <x v="8"/>
    <x v="3"/>
    <x v="3"/>
    <x v="341"/>
    <x v="333"/>
  </r>
  <r>
    <x v="3"/>
    <x v="214"/>
    <x v="213"/>
    <x v="11"/>
    <x v="11"/>
    <x v="4"/>
    <x v="4"/>
    <x v="342"/>
    <x v="334"/>
  </r>
  <r>
    <x v="5"/>
    <x v="24"/>
    <x v="23"/>
    <x v="5"/>
    <x v="5"/>
    <x v="3"/>
    <x v="3"/>
    <x v="343"/>
    <x v="335"/>
  </r>
  <r>
    <x v="9"/>
    <x v="192"/>
    <x v="191"/>
    <x v="13"/>
    <x v="13"/>
    <x v="1"/>
    <x v="1"/>
    <x v="344"/>
    <x v="336"/>
  </r>
  <r>
    <x v="2"/>
    <x v="197"/>
    <x v="196"/>
    <x v="25"/>
    <x v="25"/>
    <x v="4"/>
    <x v="4"/>
    <x v="345"/>
    <x v="337"/>
  </r>
  <r>
    <x v="9"/>
    <x v="31"/>
    <x v="30"/>
    <x v="7"/>
    <x v="7"/>
    <x v="1"/>
    <x v="1"/>
    <x v="346"/>
    <x v="338"/>
  </r>
  <r>
    <x v="5"/>
    <x v="215"/>
    <x v="214"/>
    <x v="5"/>
    <x v="5"/>
    <x v="3"/>
    <x v="3"/>
    <x v="347"/>
    <x v="339"/>
  </r>
  <r>
    <x v="1"/>
    <x v="67"/>
    <x v="66"/>
    <x v="15"/>
    <x v="15"/>
    <x v="1"/>
    <x v="1"/>
    <x v="348"/>
    <x v="340"/>
  </r>
  <r>
    <x v="3"/>
    <x v="216"/>
    <x v="215"/>
    <x v="10"/>
    <x v="10"/>
    <x v="5"/>
    <x v="5"/>
    <x v="349"/>
    <x v="341"/>
  </r>
  <r>
    <x v="1"/>
    <x v="217"/>
    <x v="216"/>
    <x v="1"/>
    <x v="1"/>
    <x v="1"/>
    <x v="1"/>
    <x v="350"/>
    <x v="342"/>
  </r>
  <r>
    <x v="7"/>
    <x v="52"/>
    <x v="51"/>
    <x v="8"/>
    <x v="8"/>
    <x v="3"/>
    <x v="3"/>
    <x v="351"/>
    <x v="343"/>
  </r>
  <r>
    <x v="9"/>
    <x v="44"/>
    <x v="43"/>
    <x v="6"/>
    <x v="6"/>
    <x v="4"/>
    <x v="4"/>
    <x v="352"/>
    <x v="344"/>
  </r>
  <r>
    <x v="2"/>
    <x v="93"/>
    <x v="92"/>
    <x v="1"/>
    <x v="1"/>
    <x v="1"/>
    <x v="1"/>
    <x v="353"/>
    <x v="345"/>
  </r>
  <r>
    <x v="5"/>
    <x v="209"/>
    <x v="208"/>
    <x v="1"/>
    <x v="1"/>
    <x v="1"/>
    <x v="1"/>
    <x v="354"/>
    <x v="346"/>
  </r>
  <r>
    <x v="2"/>
    <x v="218"/>
    <x v="217"/>
    <x v="42"/>
    <x v="42"/>
    <x v="4"/>
    <x v="4"/>
    <x v="355"/>
    <x v="347"/>
  </r>
  <r>
    <x v="3"/>
    <x v="141"/>
    <x v="140"/>
    <x v="30"/>
    <x v="30"/>
    <x v="12"/>
    <x v="12"/>
    <x v="356"/>
    <x v="348"/>
  </r>
  <r>
    <x v="2"/>
    <x v="95"/>
    <x v="94"/>
    <x v="23"/>
    <x v="23"/>
    <x v="6"/>
    <x v="6"/>
    <x v="357"/>
    <x v="349"/>
  </r>
  <r>
    <x v="6"/>
    <x v="219"/>
    <x v="218"/>
    <x v="35"/>
    <x v="35"/>
    <x v="1"/>
    <x v="1"/>
    <x v="358"/>
    <x v="3"/>
  </r>
  <r>
    <x v="1"/>
    <x v="137"/>
    <x v="136"/>
    <x v="1"/>
    <x v="1"/>
    <x v="1"/>
    <x v="1"/>
    <x v="359"/>
    <x v="350"/>
  </r>
  <r>
    <x v="2"/>
    <x v="38"/>
    <x v="37"/>
    <x v="10"/>
    <x v="10"/>
    <x v="5"/>
    <x v="5"/>
    <x v="360"/>
    <x v="351"/>
  </r>
  <r>
    <x v="4"/>
    <x v="220"/>
    <x v="219"/>
    <x v="7"/>
    <x v="7"/>
    <x v="1"/>
    <x v="1"/>
    <x v="361"/>
    <x v="352"/>
  </r>
  <r>
    <x v="2"/>
    <x v="41"/>
    <x v="40"/>
    <x v="8"/>
    <x v="8"/>
    <x v="3"/>
    <x v="3"/>
    <x v="362"/>
    <x v="353"/>
  </r>
  <r>
    <x v="1"/>
    <x v="221"/>
    <x v="220"/>
    <x v="32"/>
    <x v="32"/>
    <x v="1"/>
    <x v="1"/>
    <x v="363"/>
    <x v="354"/>
  </r>
  <r>
    <x v="7"/>
    <x v="86"/>
    <x v="85"/>
    <x v="8"/>
    <x v="8"/>
    <x v="3"/>
    <x v="3"/>
    <x v="364"/>
    <x v="355"/>
  </r>
  <r>
    <x v="6"/>
    <x v="120"/>
    <x v="119"/>
    <x v="32"/>
    <x v="32"/>
    <x v="1"/>
    <x v="1"/>
    <x v="365"/>
    <x v="356"/>
  </r>
  <r>
    <x v="6"/>
    <x v="26"/>
    <x v="25"/>
    <x v="13"/>
    <x v="13"/>
    <x v="1"/>
    <x v="1"/>
    <x v="366"/>
    <x v="357"/>
  </r>
  <r>
    <x v="2"/>
    <x v="222"/>
    <x v="221"/>
    <x v="10"/>
    <x v="10"/>
    <x v="5"/>
    <x v="5"/>
    <x v="367"/>
    <x v="3"/>
  </r>
  <r>
    <x v="6"/>
    <x v="52"/>
    <x v="51"/>
    <x v="8"/>
    <x v="8"/>
    <x v="3"/>
    <x v="3"/>
    <x v="368"/>
    <x v="358"/>
  </r>
  <r>
    <x v="3"/>
    <x v="223"/>
    <x v="222"/>
    <x v="14"/>
    <x v="14"/>
    <x v="6"/>
    <x v="6"/>
    <x v="369"/>
    <x v="359"/>
  </r>
  <r>
    <x v="3"/>
    <x v="224"/>
    <x v="223"/>
    <x v="14"/>
    <x v="14"/>
    <x v="6"/>
    <x v="6"/>
    <x v="370"/>
    <x v="360"/>
  </r>
  <r>
    <x v="4"/>
    <x v="225"/>
    <x v="224"/>
    <x v="5"/>
    <x v="5"/>
    <x v="3"/>
    <x v="3"/>
    <x v="371"/>
    <x v="361"/>
  </r>
  <r>
    <x v="3"/>
    <x v="202"/>
    <x v="201"/>
    <x v="28"/>
    <x v="28"/>
    <x v="13"/>
    <x v="13"/>
    <x v="372"/>
    <x v="362"/>
  </r>
  <r>
    <x v="7"/>
    <x v="17"/>
    <x v="16"/>
    <x v="8"/>
    <x v="8"/>
    <x v="3"/>
    <x v="3"/>
    <x v="373"/>
    <x v="363"/>
  </r>
  <r>
    <x v="2"/>
    <x v="78"/>
    <x v="77"/>
    <x v="5"/>
    <x v="5"/>
    <x v="3"/>
    <x v="3"/>
    <x v="374"/>
    <x v="364"/>
  </r>
  <r>
    <x v="1"/>
    <x v="0"/>
    <x v="0"/>
    <x v="0"/>
    <x v="0"/>
    <x v="0"/>
    <x v="0"/>
    <x v="375"/>
    <x v="365"/>
  </r>
  <r>
    <x v="1"/>
    <x v="226"/>
    <x v="225"/>
    <x v="9"/>
    <x v="9"/>
    <x v="4"/>
    <x v="4"/>
    <x v="376"/>
    <x v="366"/>
  </r>
  <r>
    <x v="6"/>
    <x v="71"/>
    <x v="70"/>
    <x v="14"/>
    <x v="14"/>
    <x v="6"/>
    <x v="6"/>
    <x v="377"/>
    <x v="367"/>
  </r>
  <r>
    <x v="6"/>
    <x v="24"/>
    <x v="23"/>
    <x v="5"/>
    <x v="5"/>
    <x v="3"/>
    <x v="3"/>
    <x v="378"/>
    <x v="368"/>
  </r>
  <r>
    <x v="6"/>
    <x v="125"/>
    <x v="124"/>
    <x v="23"/>
    <x v="23"/>
    <x v="6"/>
    <x v="6"/>
    <x v="379"/>
    <x v="369"/>
  </r>
  <r>
    <x v="1"/>
    <x v="227"/>
    <x v="226"/>
    <x v="13"/>
    <x v="13"/>
    <x v="1"/>
    <x v="1"/>
    <x v="380"/>
    <x v="370"/>
  </r>
  <r>
    <x v="3"/>
    <x v="228"/>
    <x v="227"/>
    <x v="43"/>
    <x v="43"/>
    <x v="14"/>
    <x v="14"/>
    <x v="381"/>
    <x v="371"/>
  </r>
  <r>
    <x v="2"/>
    <x v="229"/>
    <x v="228"/>
    <x v="5"/>
    <x v="5"/>
    <x v="3"/>
    <x v="3"/>
    <x v="382"/>
    <x v="372"/>
  </r>
  <r>
    <x v="3"/>
    <x v="230"/>
    <x v="229"/>
    <x v="8"/>
    <x v="8"/>
    <x v="3"/>
    <x v="3"/>
    <x v="383"/>
    <x v="373"/>
  </r>
  <r>
    <x v="2"/>
    <x v="28"/>
    <x v="27"/>
    <x v="14"/>
    <x v="14"/>
    <x v="6"/>
    <x v="6"/>
    <x v="384"/>
    <x v="374"/>
  </r>
  <r>
    <x v="3"/>
    <x v="231"/>
    <x v="230"/>
    <x v="44"/>
    <x v="44"/>
    <x v="15"/>
    <x v="15"/>
    <x v="385"/>
    <x v="375"/>
  </r>
  <r>
    <x v="2"/>
    <x v="232"/>
    <x v="231"/>
    <x v="11"/>
    <x v="11"/>
    <x v="4"/>
    <x v="4"/>
    <x v="386"/>
    <x v="376"/>
  </r>
  <r>
    <x v="5"/>
    <x v="233"/>
    <x v="232"/>
    <x v="25"/>
    <x v="25"/>
    <x v="4"/>
    <x v="4"/>
    <x v="387"/>
    <x v="377"/>
  </r>
  <r>
    <x v="2"/>
    <x v="27"/>
    <x v="26"/>
    <x v="9"/>
    <x v="9"/>
    <x v="4"/>
    <x v="4"/>
    <x v="388"/>
    <x v="378"/>
  </r>
  <r>
    <x v="5"/>
    <x v="51"/>
    <x v="50"/>
    <x v="5"/>
    <x v="5"/>
    <x v="3"/>
    <x v="3"/>
    <x v="389"/>
    <x v="379"/>
  </r>
  <r>
    <x v="3"/>
    <x v="139"/>
    <x v="138"/>
    <x v="9"/>
    <x v="9"/>
    <x v="4"/>
    <x v="4"/>
    <x v="390"/>
    <x v="380"/>
  </r>
  <r>
    <x v="5"/>
    <x v="67"/>
    <x v="66"/>
    <x v="15"/>
    <x v="15"/>
    <x v="1"/>
    <x v="1"/>
    <x v="391"/>
    <x v="381"/>
  </r>
  <r>
    <x v="9"/>
    <x v="234"/>
    <x v="233"/>
    <x v="45"/>
    <x v="45"/>
    <x v="1"/>
    <x v="1"/>
    <x v="392"/>
    <x v="382"/>
  </r>
  <r>
    <x v="5"/>
    <x v="112"/>
    <x v="111"/>
    <x v="16"/>
    <x v="16"/>
    <x v="7"/>
    <x v="7"/>
    <x v="393"/>
    <x v="383"/>
  </r>
  <r>
    <x v="4"/>
    <x v="67"/>
    <x v="66"/>
    <x v="15"/>
    <x v="15"/>
    <x v="1"/>
    <x v="1"/>
    <x v="394"/>
    <x v="384"/>
  </r>
  <r>
    <x v="7"/>
    <x v="77"/>
    <x v="76"/>
    <x v="8"/>
    <x v="8"/>
    <x v="3"/>
    <x v="3"/>
    <x v="395"/>
    <x v="385"/>
  </r>
  <r>
    <x v="2"/>
    <x v="235"/>
    <x v="234"/>
    <x v="11"/>
    <x v="11"/>
    <x v="4"/>
    <x v="4"/>
    <x v="396"/>
    <x v="386"/>
  </r>
  <r>
    <x v="3"/>
    <x v="236"/>
    <x v="235"/>
    <x v="13"/>
    <x v="13"/>
    <x v="1"/>
    <x v="1"/>
    <x v="397"/>
    <x v="3"/>
  </r>
  <r>
    <x v="6"/>
    <x v="104"/>
    <x v="103"/>
    <x v="29"/>
    <x v="29"/>
    <x v="12"/>
    <x v="12"/>
    <x v="398"/>
    <x v="387"/>
  </r>
  <r>
    <x v="1"/>
    <x v="172"/>
    <x v="171"/>
    <x v="16"/>
    <x v="16"/>
    <x v="7"/>
    <x v="7"/>
    <x v="399"/>
    <x v="388"/>
  </r>
  <r>
    <x v="2"/>
    <x v="96"/>
    <x v="95"/>
    <x v="9"/>
    <x v="9"/>
    <x v="4"/>
    <x v="4"/>
    <x v="400"/>
    <x v="389"/>
  </r>
  <r>
    <x v="3"/>
    <x v="47"/>
    <x v="46"/>
    <x v="17"/>
    <x v="17"/>
    <x v="8"/>
    <x v="8"/>
    <x v="401"/>
    <x v="390"/>
  </r>
  <r>
    <x v="5"/>
    <x v="81"/>
    <x v="80"/>
    <x v="5"/>
    <x v="5"/>
    <x v="3"/>
    <x v="3"/>
    <x v="402"/>
    <x v="391"/>
  </r>
  <r>
    <x v="2"/>
    <x v="214"/>
    <x v="213"/>
    <x v="11"/>
    <x v="11"/>
    <x v="4"/>
    <x v="4"/>
    <x v="403"/>
    <x v="392"/>
  </r>
  <r>
    <x v="3"/>
    <x v="237"/>
    <x v="236"/>
    <x v="46"/>
    <x v="46"/>
    <x v="12"/>
    <x v="12"/>
    <x v="404"/>
    <x v="393"/>
  </r>
  <r>
    <x v="0"/>
    <x v="238"/>
    <x v="237"/>
    <x v="13"/>
    <x v="13"/>
    <x v="1"/>
    <x v="1"/>
    <x v="405"/>
    <x v="394"/>
  </r>
  <r>
    <x v="4"/>
    <x v="239"/>
    <x v="238"/>
    <x v="1"/>
    <x v="1"/>
    <x v="1"/>
    <x v="1"/>
    <x v="406"/>
    <x v="395"/>
  </r>
  <r>
    <x v="7"/>
    <x v="45"/>
    <x v="44"/>
    <x v="11"/>
    <x v="11"/>
    <x v="4"/>
    <x v="4"/>
    <x v="407"/>
    <x v="396"/>
  </r>
  <r>
    <x v="3"/>
    <x v="240"/>
    <x v="239"/>
    <x v="24"/>
    <x v="24"/>
    <x v="4"/>
    <x v="4"/>
    <x v="408"/>
    <x v="397"/>
  </r>
  <r>
    <x v="2"/>
    <x v="223"/>
    <x v="222"/>
    <x v="14"/>
    <x v="14"/>
    <x v="6"/>
    <x v="6"/>
    <x v="409"/>
    <x v="398"/>
  </r>
  <r>
    <x v="5"/>
    <x v="41"/>
    <x v="40"/>
    <x v="8"/>
    <x v="8"/>
    <x v="3"/>
    <x v="3"/>
    <x v="410"/>
    <x v="399"/>
  </r>
  <r>
    <x v="4"/>
    <x v="120"/>
    <x v="119"/>
    <x v="32"/>
    <x v="32"/>
    <x v="1"/>
    <x v="1"/>
    <x v="411"/>
    <x v="400"/>
  </r>
  <r>
    <x v="3"/>
    <x v="241"/>
    <x v="240"/>
    <x v="27"/>
    <x v="27"/>
    <x v="4"/>
    <x v="4"/>
    <x v="412"/>
    <x v="401"/>
  </r>
  <r>
    <x v="5"/>
    <x v="104"/>
    <x v="103"/>
    <x v="29"/>
    <x v="29"/>
    <x v="12"/>
    <x v="12"/>
    <x v="413"/>
    <x v="402"/>
  </r>
  <r>
    <x v="2"/>
    <x v="242"/>
    <x v="241"/>
    <x v="9"/>
    <x v="9"/>
    <x v="4"/>
    <x v="4"/>
    <x v="414"/>
    <x v="403"/>
  </r>
  <r>
    <x v="1"/>
    <x v="243"/>
    <x v="242"/>
    <x v="5"/>
    <x v="5"/>
    <x v="3"/>
    <x v="3"/>
    <x v="415"/>
    <x v="404"/>
  </r>
  <r>
    <x v="8"/>
    <x v="10"/>
    <x v="9"/>
    <x v="7"/>
    <x v="7"/>
    <x v="1"/>
    <x v="1"/>
    <x v="416"/>
    <x v="405"/>
  </r>
  <r>
    <x v="3"/>
    <x v="33"/>
    <x v="32"/>
    <x v="1"/>
    <x v="1"/>
    <x v="1"/>
    <x v="1"/>
    <x v="417"/>
    <x v="406"/>
  </r>
  <r>
    <x v="2"/>
    <x v="244"/>
    <x v="243"/>
    <x v="33"/>
    <x v="33"/>
    <x v="4"/>
    <x v="4"/>
    <x v="418"/>
    <x v="407"/>
  </r>
  <r>
    <x v="3"/>
    <x v="245"/>
    <x v="244"/>
    <x v="1"/>
    <x v="1"/>
    <x v="1"/>
    <x v="1"/>
    <x v="419"/>
    <x v="408"/>
  </r>
  <r>
    <x v="1"/>
    <x v="144"/>
    <x v="143"/>
    <x v="14"/>
    <x v="14"/>
    <x v="6"/>
    <x v="6"/>
    <x v="420"/>
    <x v="409"/>
  </r>
  <r>
    <x v="5"/>
    <x v="246"/>
    <x v="245"/>
    <x v="47"/>
    <x v="47"/>
    <x v="12"/>
    <x v="12"/>
    <x v="421"/>
    <x v="410"/>
  </r>
  <r>
    <x v="5"/>
    <x v="174"/>
    <x v="173"/>
    <x v="14"/>
    <x v="14"/>
    <x v="6"/>
    <x v="6"/>
    <x v="422"/>
    <x v="411"/>
  </r>
  <r>
    <x v="4"/>
    <x v="244"/>
    <x v="243"/>
    <x v="33"/>
    <x v="33"/>
    <x v="4"/>
    <x v="4"/>
    <x v="423"/>
    <x v="412"/>
  </r>
  <r>
    <x v="4"/>
    <x v="247"/>
    <x v="246"/>
    <x v="33"/>
    <x v="33"/>
    <x v="4"/>
    <x v="4"/>
    <x v="424"/>
    <x v="413"/>
  </r>
  <r>
    <x v="5"/>
    <x v="50"/>
    <x v="49"/>
    <x v="14"/>
    <x v="14"/>
    <x v="6"/>
    <x v="6"/>
    <x v="425"/>
    <x v="414"/>
  </r>
  <r>
    <x v="3"/>
    <x v="248"/>
    <x v="247"/>
    <x v="5"/>
    <x v="5"/>
    <x v="3"/>
    <x v="3"/>
    <x v="426"/>
    <x v="3"/>
  </r>
  <r>
    <x v="3"/>
    <x v="72"/>
    <x v="71"/>
    <x v="14"/>
    <x v="14"/>
    <x v="6"/>
    <x v="6"/>
    <x v="427"/>
    <x v="415"/>
  </r>
  <r>
    <x v="1"/>
    <x v="44"/>
    <x v="43"/>
    <x v="6"/>
    <x v="6"/>
    <x v="4"/>
    <x v="4"/>
    <x v="428"/>
    <x v="416"/>
  </r>
  <r>
    <x v="2"/>
    <x v="249"/>
    <x v="248"/>
    <x v="27"/>
    <x v="27"/>
    <x v="4"/>
    <x v="4"/>
    <x v="429"/>
    <x v="417"/>
  </r>
  <r>
    <x v="1"/>
    <x v="66"/>
    <x v="65"/>
    <x v="23"/>
    <x v="23"/>
    <x v="6"/>
    <x v="6"/>
    <x v="430"/>
    <x v="418"/>
  </r>
  <r>
    <x v="2"/>
    <x v="239"/>
    <x v="238"/>
    <x v="1"/>
    <x v="1"/>
    <x v="1"/>
    <x v="1"/>
    <x v="431"/>
    <x v="419"/>
  </r>
  <r>
    <x v="3"/>
    <x v="196"/>
    <x v="195"/>
    <x v="5"/>
    <x v="5"/>
    <x v="3"/>
    <x v="3"/>
    <x v="432"/>
    <x v="420"/>
  </r>
  <r>
    <x v="2"/>
    <x v="250"/>
    <x v="249"/>
    <x v="8"/>
    <x v="8"/>
    <x v="3"/>
    <x v="3"/>
    <x v="433"/>
    <x v="421"/>
  </r>
  <r>
    <x v="3"/>
    <x v="111"/>
    <x v="110"/>
    <x v="23"/>
    <x v="23"/>
    <x v="6"/>
    <x v="6"/>
    <x v="434"/>
    <x v="422"/>
  </r>
  <r>
    <x v="3"/>
    <x v="39"/>
    <x v="38"/>
    <x v="1"/>
    <x v="1"/>
    <x v="1"/>
    <x v="1"/>
    <x v="435"/>
    <x v="423"/>
  </r>
  <r>
    <x v="5"/>
    <x v="224"/>
    <x v="223"/>
    <x v="14"/>
    <x v="14"/>
    <x v="6"/>
    <x v="6"/>
    <x v="436"/>
    <x v="424"/>
  </r>
  <r>
    <x v="3"/>
    <x v="251"/>
    <x v="250"/>
    <x v="8"/>
    <x v="8"/>
    <x v="3"/>
    <x v="3"/>
    <x v="437"/>
    <x v="425"/>
  </r>
  <r>
    <x v="3"/>
    <x v="252"/>
    <x v="251"/>
    <x v="41"/>
    <x v="41"/>
    <x v="12"/>
    <x v="12"/>
    <x v="438"/>
    <x v="426"/>
  </r>
  <r>
    <x v="1"/>
    <x v="6"/>
    <x v="6"/>
    <x v="4"/>
    <x v="4"/>
    <x v="1"/>
    <x v="1"/>
    <x v="439"/>
    <x v="427"/>
  </r>
  <r>
    <x v="3"/>
    <x v="253"/>
    <x v="252"/>
    <x v="25"/>
    <x v="25"/>
    <x v="4"/>
    <x v="4"/>
    <x v="440"/>
    <x v="428"/>
  </r>
  <r>
    <x v="9"/>
    <x v="128"/>
    <x v="127"/>
    <x v="5"/>
    <x v="5"/>
    <x v="3"/>
    <x v="3"/>
    <x v="441"/>
    <x v="429"/>
  </r>
  <r>
    <x v="1"/>
    <x v="254"/>
    <x v="253"/>
    <x v="7"/>
    <x v="7"/>
    <x v="1"/>
    <x v="1"/>
    <x v="442"/>
    <x v="430"/>
  </r>
  <r>
    <x v="5"/>
    <x v="127"/>
    <x v="126"/>
    <x v="14"/>
    <x v="14"/>
    <x v="6"/>
    <x v="6"/>
    <x v="443"/>
    <x v="431"/>
  </r>
  <r>
    <x v="5"/>
    <x v="140"/>
    <x v="139"/>
    <x v="14"/>
    <x v="14"/>
    <x v="6"/>
    <x v="6"/>
    <x v="444"/>
    <x v="432"/>
  </r>
  <r>
    <x v="4"/>
    <x v="255"/>
    <x v="254"/>
    <x v="5"/>
    <x v="5"/>
    <x v="3"/>
    <x v="3"/>
    <x v="445"/>
    <x v="433"/>
  </r>
  <r>
    <x v="5"/>
    <x v="150"/>
    <x v="149"/>
    <x v="5"/>
    <x v="5"/>
    <x v="3"/>
    <x v="3"/>
    <x v="446"/>
    <x v="434"/>
  </r>
  <r>
    <x v="12"/>
    <x v="256"/>
    <x v="255"/>
    <x v="21"/>
    <x v="21"/>
    <x v="7"/>
    <x v="7"/>
    <x v="447"/>
    <x v="3"/>
  </r>
  <r>
    <x v="3"/>
    <x v="257"/>
    <x v="256"/>
    <x v="13"/>
    <x v="13"/>
    <x v="1"/>
    <x v="1"/>
    <x v="448"/>
    <x v="435"/>
  </r>
  <r>
    <x v="2"/>
    <x v="14"/>
    <x v="13"/>
    <x v="9"/>
    <x v="9"/>
    <x v="4"/>
    <x v="4"/>
    <x v="449"/>
    <x v="436"/>
  </r>
  <r>
    <x v="5"/>
    <x v="258"/>
    <x v="257"/>
    <x v="1"/>
    <x v="1"/>
    <x v="1"/>
    <x v="1"/>
    <x v="450"/>
    <x v="437"/>
  </r>
  <r>
    <x v="1"/>
    <x v="27"/>
    <x v="26"/>
    <x v="9"/>
    <x v="9"/>
    <x v="4"/>
    <x v="4"/>
    <x v="451"/>
    <x v="438"/>
  </r>
  <r>
    <x v="1"/>
    <x v="259"/>
    <x v="258"/>
    <x v="14"/>
    <x v="14"/>
    <x v="6"/>
    <x v="6"/>
    <x v="452"/>
    <x v="439"/>
  </r>
  <r>
    <x v="1"/>
    <x v="260"/>
    <x v="259"/>
    <x v="7"/>
    <x v="7"/>
    <x v="1"/>
    <x v="1"/>
    <x v="453"/>
    <x v="440"/>
  </r>
  <r>
    <x v="3"/>
    <x v="261"/>
    <x v="260"/>
    <x v="5"/>
    <x v="5"/>
    <x v="3"/>
    <x v="3"/>
    <x v="454"/>
    <x v="441"/>
  </r>
  <r>
    <x v="2"/>
    <x v="153"/>
    <x v="152"/>
    <x v="25"/>
    <x v="25"/>
    <x v="4"/>
    <x v="4"/>
    <x v="455"/>
    <x v="442"/>
  </r>
  <r>
    <x v="3"/>
    <x v="262"/>
    <x v="261"/>
    <x v="23"/>
    <x v="23"/>
    <x v="6"/>
    <x v="6"/>
    <x v="456"/>
    <x v="443"/>
  </r>
  <r>
    <x v="5"/>
    <x v="263"/>
    <x v="262"/>
    <x v="48"/>
    <x v="48"/>
    <x v="9"/>
    <x v="9"/>
    <x v="457"/>
    <x v="444"/>
  </r>
  <r>
    <x v="1"/>
    <x v="165"/>
    <x v="164"/>
    <x v="5"/>
    <x v="5"/>
    <x v="3"/>
    <x v="3"/>
    <x v="458"/>
    <x v="445"/>
  </r>
  <r>
    <x v="3"/>
    <x v="166"/>
    <x v="165"/>
    <x v="8"/>
    <x v="8"/>
    <x v="3"/>
    <x v="3"/>
    <x v="459"/>
    <x v="446"/>
  </r>
  <r>
    <x v="7"/>
    <x v="76"/>
    <x v="75"/>
    <x v="5"/>
    <x v="5"/>
    <x v="3"/>
    <x v="3"/>
    <x v="460"/>
    <x v="447"/>
  </r>
  <r>
    <x v="1"/>
    <x v="175"/>
    <x v="174"/>
    <x v="5"/>
    <x v="5"/>
    <x v="3"/>
    <x v="3"/>
    <x v="461"/>
    <x v="448"/>
  </r>
  <r>
    <x v="4"/>
    <x v="137"/>
    <x v="136"/>
    <x v="1"/>
    <x v="1"/>
    <x v="1"/>
    <x v="1"/>
    <x v="462"/>
    <x v="449"/>
  </r>
  <r>
    <x v="3"/>
    <x v="225"/>
    <x v="224"/>
    <x v="5"/>
    <x v="5"/>
    <x v="3"/>
    <x v="3"/>
    <x v="463"/>
    <x v="450"/>
  </r>
  <r>
    <x v="2"/>
    <x v="74"/>
    <x v="73"/>
    <x v="5"/>
    <x v="5"/>
    <x v="3"/>
    <x v="3"/>
    <x v="464"/>
    <x v="451"/>
  </r>
  <r>
    <x v="4"/>
    <x v="132"/>
    <x v="131"/>
    <x v="14"/>
    <x v="14"/>
    <x v="6"/>
    <x v="6"/>
    <x v="465"/>
    <x v="452"/>
  </r>
  <r>
    <x v="5"/>
    <x v="66"/>
    <x v="65"/>
    <x v="23"/>
    <x v="23"/>
    <x v="6"/>
    <x v="6"/>
    <x v="466"/>
    <x v="453"/>
  </r>
  <r>
    <x v="6"/>
    <x v="215"/>
    <x v="214"/>
    <x v="5"/>
    <x v="5"/>
    <x v="3"/>
    <x v="3"/>
    <x v="467"/>
    <x v="454"/>
  </r>
  <r>
    <x v="2"/>
    <x v="264"/>
    <x v="263"/>
    <x v="5"/>
    <x v="5"/>
    <x v="3"/>
    <x v="3"/>
    <x v="468"/>
    <x v="455"/>
  </r>
  <r>
    <x v="2"/>
    <x v="243"/>
    <x v="242"/>
    <x v="5"/>
    <x v="5"/>
    <x v="3"/>
    <x v="3"/>
    <x v="469"/>
    <x v="456"/>
  </r>
  <r>
    <x v="5"/>
    <x v="36"/>
    <x v="35"/>
    <x v="8"/>
    <x v="8"/>
    <x v="3"/>
    <x v="3"/>
    <x v="470"/>
    <x v="457"/>
  </r>
  <r>
    <x v="3"/>
    <x v="265"/>
    <x v="264"/>
    <x v="10"/>
    <x v="10"/>
    <x v="5"/>
    <x v="5"/>
    <x v="471"/>
    <x v="458"/>
  </r>
  <r>
    <x v="5"/>
    <x v="259"/>
    <x v="258"/>
    <x v="14"/>
    <x v="14"/>
    <x v="6"/>
    <x v="6"/>
    <x v="472"/>
    <x v="459"/>
  </r>
  <r>
    <x v="5"/>
    <x v="208"/>
    <x v="207"/>
    <x v="5"/>
    <x v="5"/>
    <x v="3"/>
    <x v="3"/>
    <x v="473"/>
    <x v="460"/>
  </r>
  <r>
    <x v="5"/>
    <x v="48"/>
    <x v="47"/>
    <x v="5"/>
    <x v="5"/>
    <x v="3"/>
    <x v="3"/>
    <x v="474"/>
    <x v="461"/>
  </r>
  <r>
    <x v="2"/>
    <x v="149"/>
    <x v="148"/>
    <x v="1"/>
    <x v="1"/>
    <x v="1"/>
    <x v="1"/>
    <x v="475"/>
    <x v="462"/>
  </r>
  <r>
    <x v="4"/>
    <x v="48"/>
    <x v="47"/>
    <x v="5"/>
    <x v="5"/>
    <x v="3"/>
    <x v="3"/>
    <x v="476"/>
    <x v="463"/>
  </r>
  <r>
    <x v="4"/>
    <x v="266"/>
    <x v="265"/>
    <x v="49"/>
    <x v="49"/>
    <x v="7"/>
    <x v="7"/>
    <x v="477"/>
    <x v="464"/>
  </r>
  <r>
    <x v="1"/>
    <x v="267"/>
    <x v="266"/>
    <x v="1"/>
    <x v="1"/>
    <x v="1"/>
    <x v="1"/>
    <x v="478"/>
    <x v="465"/>
  </r>
  <r>
    <x v="1"/>
    <x v="203"/>
    <x v="202"/>
    <x v="5"/>
    <x v="5"/>
    <x v="3"/>
    <x v="3"/>
    <x v="479"/>
    <x v="466"/>
  </r>
  <r>
    <x v="2"/>
    <x v="7"/>
    <x v="7"/>
    <x v="5"/>
    <x v="5"/>
    <x v="3"/>
    <x v="3"/>
    <x v="480"/>
    <x v="467"/>
  </r>
  <r>
    <x v="10"/>
    <x v="85"/>
    <x v="84"/>
    <x v="7"/>
    <x v="7"/>
    <x v="1"/>
    <x v="1"/>
    <x v="481"/>
    <x v="468"/>
  </r>
  <r>
    <x v="6"/>
    <x v="66"/>
    <x v="65"/>
    <x v="23"/>
    <x v="23"/>
    <x v="6"/>
    <x v="6"/>
    <x v="482"/>
    <x v="469"/>
  </r>
  <r>
    <x v="1"/>
    <x v="268"/>
    <x v="267"/>
    <x v="16"/>
    <x v="16"/>
    <x v="7"/>
    <x v="7"/>
    <x v="483"/>
    <x v="470"/>
  </r>
  <r>
    <x v="4"/>
    <x v="2"/>
    <x v="2"/>
    <x v="1"/>
    <x v="1"/>
    <x v="1"/>
    <x v="1"/>
    <x v="484"/>
    <x v="471"/>
  </r>
  <r>
    <x v="2"/>
    <x v="269"/>
    <x v="268"/>
    <x v="1"/>
    <x v="1"/>
    <x v="1"/>
    <x v="1"/>
    <x v="485"/>
    <x v="472"/>
  </r>
  <r>
    <x v="5"/>
    <x v="270"/>
    <x v="269"/>
    <x v="50"/>
    <x v="50"/>
    <x v="12"/>
    <x v="12"/>
    <x v="486"/>
    <x v="473"/>
  </r>
  <r>
    <x v="4"/>
    <x v="24"/>
    <x v="23"/>
    <x v="5"/>
    <x v="5"/>
    <x v="3"/>
    <x v="3"/>
    <x v="487"/>
    <x v="474"/>
  </r>
  <r>
    <x v="5"/>
    <x v="52"/>
    <x v="51"/>
    <x v="8"/>
    <x v="8"/>
    <x v="3"/>
    <x v="3"/>
    <x v="488"/>
    <x v="475"/>
  </r>
  <r>
    <x v="4"/>
    <x v="271"/>
    <x v="270"/>
    <x v="36"/>
    <x v="36"/>
    <x v="0"/>
    <x v="0"/>
    <x v="489"/>
    <x v="476"/>
  </r>
  <r>
    <x v="5"/>
    <x v="80"/>
    <x v="79"/>
    <x v="5"/>
    <x v="5"/>
    <x v="3"/>
    <x v="3"/>
    <x v="490"/>
    <x v="477"/>
  </r>
  <r>
    <x v="7"/>
    <x v="272"/>
    <x v="271"/>
    <x v="27"/>
    <x v="27"/>
    <x v="4"/>
    <x v="4"/>
    <x v="491"/>
    <x v="478"/>
  </r>
  <r>
    <x v="4"/>
    <x v="165"/>
    <x v="164"/>
    <x v="5"/>
    <x v="5"/>
    <x v="3"/>
    <x v="3"/>
    <x v="492"/>
    <x v="3"/>
  </r>
  <r>
    <x v="5"/>
    <x v="218"/>
    <x v="217"/>
    <x v="42"/>
    <x v="42"/>
    <x v="4"/>
    <x v="4"/>
    <x v="493"/>
    <x v="479"/>
  </r>
  <r>
    <x v="1"/>
    <x v="57"/>
    <x v="56"/>
    <x v="7"/>
    <x v="7"/>
    <x v="1"/>
    <x v="1"/>
    <x v="494"/>
    <x v="480"/>
  </r>
  <r>
    <x v="1"/>
    <x v="273"/>
    <x v="272"/>
    <x v="5"/>
    <x v="5"/>
    <x v="3"/>
    <x v="3"/>
    <x v="495"/>
    <x v="3"/>
  </r>
  <r>
    <x v="3"/>
    <x v="50"/>
    <x v="49"/>
    <x v="14"/>
    <x v="14"/>
    <x v="6"/>
    <x v="6"/>
    <x v="496"/>
    <x v="481"/>
  </r>
  <r>
    <x v="3"/>
    <x v="247"/>
    <x v="246"/>
    <x v="33"/>
    <x v="33"/>
    <x v="4"/>
    <x v="4"/>
    <x v="497"/>
    <x v="482"/>
  </r>
  <r>
    <x v="5"/>
    <x v="196"/>
    <x v="195"/>
    <x v="5"/>
    <x v="5"/>
    <x v="3"/>
    <x v="3"/>
    <x v="498"/>
    <x v="483"/>
  </r>
  <r>
    <x v="9"/>
    <x v="274"/>
    <x v="273"/>
    <x v="33"/>
    <x v="33"/>
    <x v="4"/>
    <x v="4"/>
    <x v="499"/>
    <x v="484"/>
  </r>
  <r>
    <x v="3"/>
    <x v="275"/>
    <x v="274"/>
    <x v="9"/>
    <x v="9"/>
    <x v="4"/>
    <x v="4"/>
    <x v="500"/>
    <x v="485"/>
  </r>
  <r>
    <x v="3"/>
    <x v="276"/>
    <x v="275"/>
    <x v="4"/>
    <x v="4"/>
    <x v="1"/>
    <x v="1"/>
    <x v="501"/>
    <x v="486"/>
  </r>
  <r>
    <x v="1"/>
    <x v="93"/>
    <x v="92"/>
    <x v="1"/>
    <x v="1"/>
    <x v="1"/>
    <x v="1"/>
    <x v="502"/>
    <x v="487"/>
  </r>
  <r>
    <x v="3"/>
    <x v="277"/>
    <x v="276"/>
    <x v="8"/>
    <x v="8"/>
    <x v="3"/>
    <x v="3"/>
    <x v="503"/>
    <x v="488"/>
  </r>
  <r>
    <x v="2"/>
    <x v="278"/>
    <x v="277"/>
    <x v="51"/>
    <x v="51"/>
    <x v="11"/>
    <x v="11"/>
    <x v="504"/>
    <x v="489"/>
  </r>
  <r>
    <x v="6"/>
    <x v="34"/>
    <x v="33"/>
    <x v="15"/>
    <x v="15"/>
    <x v="1"/>
    <x v="1"/>
    <x v="505"/>
    <x v="490"/>
  </r>
  <r>
    <x v="1"/>
    <x v="87"/>
    <x v="86"/>
    <x v="8"/>
    <x v="8"/>
    <x v="3"/>
    <x v="3"/>
    <x v="506"/>
    <x v="491"/>
  </r>
  <r>
    <x v="2"/>
    <x v="279"/>
    <x v="278"/>
    <x v="8"/>
    <x v="8"/>
    <x v="3"/>
    <x v="3"/>
    <x v="507"/>
    <x v="492"/>
  </r>
  <r>
    <x v="6"/>
    <x v="140"/>
    <x v="139"/>
    <x v="14"/>
    <x v="14"/>
    <x v="6"/>
    <x v="6"/>
    <x v="508"/>
    <x v="493"/>
  </r>
  <r>
    <x v="2"/>
    <x v="274"/>
    <x v="273"/>
    <x v="33"/>
    <x v="33"/>
    <x v="4"/>
    <x v="4"/>
    <x v="509"/>
    <x v="494"/>
  </r>
  <r>
    <x v="2"/>
    <x v="81"/>
    <x v="80"/>
    <x v="5"/>
    <x v="5"/>
    <x v="3"/>
    <x v="3"/>
    <x v="510"/>
    <x v="495"/>
  </r>
  <r>
    <x v="3"/>
    <x v="280"/>
    <x v="279"/>
    <x v="10"/>
    <x v="10"/>
    <x v="5"/>
    <x v="5"/>
    <x v="511"/>
    <x v="496"/>
  </r>
  <r>
    <x v="2"/>
    <x v="98"/>
    <x v="97"/>
    <x v="14"/>
    <x v="14"/>
    <x v="6"/>
    <x v="6"/>
    <x v="512"/>
    <x v="497"/>
  </r>
  <r>
    <x v="5"/>
    <x v="278"/>
    <x v="277"/>
    <x v="51"/>
    <x v="51"/>
    <x v="11"/>
    <x v="11"/>
    <x v="513"/>
    <x v="498"/>
  </r>
  <r>
    <x v="3"/>
    <x v="281"/>
    <x v="280"/>
    <x v="52"/>
    <x v="52"/>
    <x v="12"/>
    <x v="12"/>
    <x v="514"/>
    <x v="499"/>
  </r>
  <r>
    <x v="5"/>
    <x v="282"/>
    <x v="281"/>
    <x v="53"/>
    <x v="53"/>
    <x v="14"/>
    <x v="14"/>
    <x v="515"/>
    <x v="500"/>
  </r>
  <r>
    <x v="5"/>
    <x v="180"/>
    <x v="179"/>
    <x v="1"/>
    <x v="1"/>
    <x v="1"/>
    <x v="1"/>
    <x v="516"/>
    <x v="501"/>
  </r>
  <r>
    <x v="2"/>
    <x v="43"/>
    <x v="42"/>
    <x v="5"/>
    <x v="5"/>
    <x v="3"/>
    <x v="3"/>
    <x v="517"/>
    <x v="502"/>
  </r>
  <r>
    <x v="6"/>
    <x v="195"/>
    <x v="194"/>
    <x v="25"/>
    <x v="25"/>
    <x v="4"/>
    <x v="4"/>
    <x v="518"/>
    <x v="503"/>
  </r>
  <r>
    <x v="2"/>
    <x v="20"/>
    <x v="19"/>
    <x v="1"/>
    <x v="1"/>
    <x v="1"/>
    <x v="1"/>
    <x v="519"/>
    <x v="504"/>
  </r>
  <r>
    <x v="3"/>
    <x v="283"/>
    <x v="282"/>
    <x v="11"/>
    <x v="11"/>
    <x v="4"/>
    <x v="4"/>
    <x v="520"/>
    <x v="505"/>
  </r>
  <r>
    <x v="3"/>
    <x v="211"/>
    <x v="210"/>
    <x v="23"/>
    <x v="23"/>
    <x v="6"/>
    <x v="6"/>
    <x v="521"/>
    <x v="506"/>
  </r>
  <r>
    <x v="3"/>
    <x v="284"/>
    <x v="283"/>
    <x v="7"/>
    <x v="7"/>
    <x v="1"/>
    <x v="1"/>
    <x v="522"/>
    <x v="507"/>
  </r>
  <r>
    <x v="5"/>
    <x v="239"/>
    <x v="238"/>
    <x v="1"/>
    <x v="1"/>
    <x v="1"/>
    <x v="1"/>
    <x v="523"/>
    <x v="508"/>
  </r>
  <r>
    <x v="1"/>
    <x v="148"/>
    <x v="147"/>
    <x v="10"/>
    <x v="10"/>
    <x v="5"/>
    <x v="5"/>
    <x v="524"/>
    <x v="509"/>
  </r>
  <r>
    <x v="9"/>
    <x v="285"/>
    <x v="284"/>
    <x v="9"/>
    <x v="9"/>
    <x v="4"/>
    <x v="4"/>
    <x v="525"/>
    <x v="510"/>
  </r>
  <r>
    <x v="3"/>
    <x v="286"/>
    <x v="285"/>
    <x v="54"/>
    <x v="54"/>
    <x v="13"/>
    <x v="13"/>
    <x v="526"/>
    <x v="511"/>
  </r>
  <r>
    <x v="8"/>
    <x v="242"/>
    <x v="241"/>
    <x v="9"/>
    <x v="9"/>
    <x v="4"/>
    <x v="4"/>
    <x v="527"/>
    <x v="512"/>
  </r>
  <r>
    <x v="6"/>
    <x v="205"/>
    <x v="204"/>
    <x v="5"/>
    <x v="5"/>
    <x v="3"/>
    <x v="3"/>
    <x v="528"/>
    <x v="513"/>
  </r>
  <r>
    <x v="8"/>
    <x v="152"/>
    <x v="151"/>
    <x v="35"/>
    <x v="35"/>
    <x v="1"/>
    <x v="1"/>
    <x v="529"/>
    <x v="514"/>
  </r>
  <r>
    <x v="6"/>
    <x v="287"/>
    <x v="286"/>
    <x v="18"/>
    <x v="18"/>
    <x v="9"/>
    <x v="9"/>
    <x v="530"/>
    <x v="515"/>
  </r>
  <r>
    <x v="4"/>
    <x v="214"/>
    <x v="213"/>
    <x v="11"/>
    <x v="11"/>
    <x v="4"/>
    <x v="4"/>
    <x v="531"/>
    <x v="516"/>
  </r>
  <r>
    <x v="7"/>
    <x v="230"/>
    <x v="229"/>
    <x v="8"/>
    <x v="8"/>
    <x v="3"/>
    <x v="3"/>
    <x v="532"/>
    <x v="517"/>
  </r>
  <r>
    <x v="3"/>
    <x v="288"/>
    <x v="287"/>
    <x v="8"/>
    <x v="8"/>
    <x v="3"/>
    <x v="3"/>
    <x v="533"/>
    <x v="518"/>
  </r>
  <r>
    <x v="1"/>
    <x v="52"/>
    <x v="51"/>
    <x v="8"/>
    <x v="8"/>
    <x v="3"/>
    <x v="3"/>
    <x v="534"/>
    <x v="519"/>
  </r>
  <r>
    <x v="7"/>
    <x v="148"/>
    <x v="147"/>
    <x v="10"/>
    <x v="10"/>
    <x v="5"/>
    <x v="5"/>
    <x v="535"/>
    <x v="520"/>
  </r>
  <r>
    <x v="5"/>
    <x v="98"/>
    <x v="97"/>
    <x v="14"/>
    <x v="14"/>
    <x v="6"/>
    <x v="6"/>
    <x v="536"/>
    <x v="521"/>
  </r>
  <r>
    <x v="5"/>
    <x v="289"/>
    <x v="288"/>
    <x v="7"/>
    <x v="7"/>
    <x v="1"/>
    <x v="1"/>
    <x v="537"/>
    <x v="522"/>
  </r>
  <r>
    <x v="3"/>
    <x v="187"/>
    <x v="186"/>
    <x v="34"/>
    <x v="34"/>
    <x v="1"/>
    <x v="1"/>
    <x v="538"/>
    <x v="523"/>
  </r>
  <r>
    <x v="5"/>
    <x v="290"/>
    <x v="289"/>
    <x v="37"/>
    <x v="37"/>
    <x v="12"/>
    <x v="12"/>
    <x v="539"/>
    <x v="524"/>
  </r>
  <r>
    <x v="4"/>
    <x v="78"/>
    <x v="77"/>
    <x v="5"/>
    <x v="5"/>
    <x v="3"/>
    <x v="3"/>
    <x v="540"/>
    <x v="525"/>
  </r>
  <r>
    <x v="4"/>
    <x v="254"/>
    <x v="253"/>
    <x v="7"/>
    <x v="7"/>
    <x v="1"/>
    <x v="1"/>
    <x v="541"/>
    <x v="526"/>
  </r>
  <r>
    <x v="6"/>
    <x v="31"/>
    <x v="30"/>
    <x v="7"/>
    <x v="7"/>
    <x v="1"/>
    <x v="1"/>
    <x v="542"/>
    <x v="527"/>
  </r>
  <r>
    <x v="13"/>
    <x v="291"/>
    <x v="290"/>
    <x v="1"/>
    <x v="1"/>
    <x v="1"/>
    <x v="1"/>
    <x v="543"/>
    <x v="528"/>
  </r>
  <r>
    <x v="1"/>
    <x v="292"/>
    <x v="291"/>
    <x v="13"/>
    <x v="13"/>
    <x v="1"/>
    <x v="1"/>
    <x v="544"/>
    <x v="529"/>
  </r>
  <r>
    <x v="2"/>
    <x v="13"/>
    <x v="12"/>
    <x v="8"/>
    <x v="8"/>
    <x v="3"/>
    <x v="3"/>
    <x v="545"/>
    <x v="530"/>
  </r>
  <r>
    <x v="8"/>
    <x v="71"/>
    <x v="70"/>
    <x v="14"/>
    <x v="14"/>
    <x v="6"/>
    <x v="6"/>
    <x v="546"/>
    <x v="531"/>
  </r>
  <r>
    <x v="4"/>
    <x v="71"/>
    <x v="70"/>
    <x v="14"/>
    <x v="14"/>
    <x v="6"/>
    <x v="6"/>
    <x v="547"/>
    <x v="532"/>
  </r>
  <r>
    <x v="1"/>
    <x v="18"/>
    <x v="17"/>
    <x v="5"/>
    <x v="5"/>
    <x v="3"/>
    <x v="3"/>
    <x v="548"/>
    <x v="533"/>
  </r>
  <r>
    <x v="3"/>
    <x v="31"/>
    <x v="30"/>
    <x v="7"/>
    <x v="7"/>
    <x v="1"/>
    <x v="1"/>
    <x v="549"/>
    <x v="534"/>
  </r>
  <r>
    <x v="5"/>
    <x v="293"/>
    <x v="292"/>
    <x v="14"/>
    <x v="14"/>
    <x v="6"/>
    <x v="6"/>
    <x v="550"/>
    <x v="535"/>
  </r>
  <r>
    <x v="5"/>
    <x v="204"/>
    <x v="203"/>
    <x v="37"/>
    <x v="37"/>
    <x v="12"/>
    <x v="12"/>
    <x v="551"/>
    <x v="536"/>
  </r>
  <r>
    <x v="3"/>
    <x v="294"/>
    <x v="293"/>
    <x v="4"/>
    <x v="4"/>
    <x v="1"/>
    <x v="1"/>
    <x v="552"/>
    <x v="537"/>
  </r>
  <r>
    <x v="5"/>
    <x v="47"/>
    <x v="46"/>
    <x v="17"/>
    <x v="17"/>
    <x v="8"/>
    <x v="8"/>
    <x v="553"/>
    <x v="538"/>
  </r>
  <r>
    <x v="8"/>
    <x v="295"/>
    <x v="294"/>
    <x v="1"/>
    <x v="1"/>
    <x v="1"/>
    <x v="1"/>
    <x v="554"/>
    <x v="539"/>
  </r>
  <r>
    <x v="11"/>
    <x v="296"/>
    <x v="295"/>
    <x v="55"/>
    <x v="55"/>
    <x v="8"/>
    <x v="8"/>
    <x v="555"/>
    <x v="3"/>
  </r>
  <r>
    <x v="5"/>
    <x v="221"/>
    <x v="220"/>
    <x v="32"/>
    <x v="32"/>
    <x v="1"/>
    <x v="1"/>
    <x v="556"/>
    <x v="540"/>
  </r>
  <r>
    <x v="3"/>
    <x v="297"/>
    <x v="296"/>
    <x v="5"/>
    <x v="5"/>
    <x v="3"/>
    <x v="3"/>
    <x v="557"/>
    <x v="541"/>
  </r>
  <r>
    <x v="5"/>
    <x v="298"/>
    <x v="297"/>
    <x v="9"/>
    <x v="9"/>
    <x v="4"/>
    <x v="4"/>
    <x v="558"/>
    <x v="542"/>
  </r>
  <r>
    <x v="5"/>
    <x v="299"/>
    <x v="298"/>
    <x v="5"/>
    <x v="5"/>
    <x v="3"/>
    <x v="3"/>
    <x v="559"/>
    <x v="543"/>
  </r>
  <r>
    <x v="10"/>
    <x v="60"/>
    <x v="59"/>
    <x v="1"/>
    <x v="1"/>
    <x v="1"/>
    <x v="1"/>
    <x v="560"/>
    <x v="544"/>
  </r>
  <r>
    <x v="2"/>
    <x v="126"/>
    <x v="125"/>
    <x v="32"/>
    <x v="32"/>
    <x v="1"/>
    <x v="1"/>
    <x v="561"/>
    <x v="545"/>
  </r>
  <r>
    <x v="4"/>
    <x v="174"/>
    <x v="173"/>
    <x v="14"/>
    <x v="14"/>
    <x v="6"/>
    <x v="6"/>
    <x v="562"/>
    <x v="546"/>
  </r>
  <r>
    <x v="2"/>
    <x v="132"/>
    <x v="131"/>
    <x v="14"/>
    <x v="14"/>
    <x v="6"/>
    <x v="6"/>
    <x v="563"/>
    <x v="547"/>
  </r>
  <r>
    <x v="1"/>
    <x v="15"/>
    <x v="14"/>
    <x v="10"/>
    <x v="10"/>
    <x v="5"/>
    <x v="5"/>
    <x v="564"/>
    <x v="548"/>
  </r>
  <r>
    <x v="5"/>
    <x v="152"/>
    <x v="151"/>
    <x v="35"/>
    <x v="35"/>
    <x v="1"/>
    <x v="1"/>
    <x v="565"/>
    <x v="549"/>
  </r>
  <r>
    <x v="3"/>
    <x v="300"/>
    <x v="299"/>
    <x v="6"/>
    <x v="6"/>
    <x v="4"/>
    <x v="4"/>
    <x v="566"/>
    <x v="550"/>
  </r>
  <r>
    <x v="1"/>
    <x v="239"/>
    <x v="238"/>
    <x v="1"/>
    <x v="1"/>
    <x v="1"/>
    <x v="1"/>
    <x v="567"/>
    <x v="551"/>
  </r>
  <r>
    <x v="3"/>
    <x v="301"/>
    <x v="300"/>
    <x v="5"/>
    <x v="5"/>
    <x v="3"/>
    <x v="3"/>
    <x v="568"/>
    <x v="552"/>
  </r>
  <r>
    <x v="1"/>
    <x v="36"/>
    <x v="35"/>
    <x v="8"/>
    <x v="8"/>
    <x v="3"/>
    <x v="3"/>
    <x v="569"/>
    <x v="553"/>
  </r>
  <r>
    <x v="7"/>
    <x v="74"/>
    <x v="73"/>
    <x v="5"/>
    <x v="5"/>
    <x v="3"/>
    <x v="3"/>
    <x v="570"/>
    <x v="554"/>
  </r>
  <r>
    <x v="3"/>
    <x v="302"/>
    <x v="301"/>
    <x v="36"/>
    <x v="36"/>
    <x v="0"/>
    <x v="0"/>
    <x v="571"/>
    <x v="555"/>
  </r>
  <r>
    <x v="3"/>
    <x v="303"/>
    <x v="302"/>
    <x v="5"/>
    <x v="5"/>
    <x v="3"/>
    <x v="3"/>
    <x v="572"/>
    <x v="556"/>
  </r>
  <r>
    <x v="3"/>
    <x v="80"/>
    <x v="79"/>
    <x v="5"/>
    <x v="5"/>
    <x v="3"/>
    <x v="3"/>
    <x v="573"/>
    <x v="557"/>
  </r>
  <r>
    <x v="9"/>
    <x v="105"/>
    <x v="104"/>
    <x v="6"/>
    <x v="6"/>
    <x v="4"/>
    <x v="4"/>
    <x v="574"/>
    <x v="558"/>
  </r>
  <r>
    <x v="2"/>
    <x v="258"/>
    <x v="257"/>
    <x v="1"/>
    <x v="1"/>
    <x v="1"/>
    <x v="1"/>
    <x v="575"/>
    <x v="559"/>
  </r>
  <r>
    <x v="4"/>
    <x v="31"/>
    <x v="30"/>
    <x v="7"/>
    <x v="7"/>
    <x v="1"/>
    <x v="1"/>
    <x v="576"/>
    <x v="560"/>
  </r>
  <r>
    <x v="2"/>
    <x v="50"/>
    <x v="49"/>
    <x v="14"/>
    <x v="14"/>
    <x v="6"/>
    <x v="6"/>
    <x v="577"/>
    <x v="561"/>
  </r>
  <r>
    <x v="13"/>
    <x v="221"/>
    <x v="220"/>
    <x v="32"/>
    <x v="32"/>
    <x v="1"/>
    <x v="1"/>
    <x v="578"/>
    <x v="562"/>
  </r>
  <r>
    <x v="2"/>
    <x v="121"/>
    <x v="120"/>
    <x v="14"/>
    <x v="14"/>
    <x v="6"/>
    <x v="6"/>
    <x v="579"/>
    <x v="563"/>
  </r>
  <r>
    <x v="3"/>
    <x v="304"/>
    <x v="303"/>
    <x v="4"/>
    <x v="4"/>
    <x v="1"/>
    <x v="1"/>
    <x v="580"/>
    <x v="564"/>
  </r>
  <r>
    <x v="2"/>
    <x v="305"/>
    <x v="304"/>
    <x v="56"/>
    <x v="56"/>
    <x v="14"/>
    <x v="14"/>
    <x v="581"/>
    <x v="565"/>
  </r>
  <r>
    <x v="5"/>
    <x v="94"/>
    <x v="93"/>
    <x v="10"/>
    <x v="10"/>
    <x v="5"/>
    <x v="5"/>
    <x v="582"/>
    <x v="566"/>
  </r>
  <r>
    <x v="4"/>
    <x v="45"/>
    <x v="44"/>
    <x v="11"/>
    <x v="11"/>
    <x v="4"/>
    <x v="4"/>
    <x v="583"/>
    <x v="567"/>
  </r>
  <r>
    <x v="2"/>
    <x v="306"/>
    <x v="305"/>
    <x v="57"/>
    <x v="57"/>
    <x v="16"/>
    <x v="16"/>
    <x v="584"/>
    <x v="568"/>
  </r>
  <r>
    <x v="5"/>
    <x v="109"/>
    <x v="108"/>
    <x v="14"/>
    <x v="14"/>
    <x v="6"/>
    <x v="6"/>
    <x v="585"/>
    <x v="569"/>
  </r>
  <r>
    <x v="3"/>
    <x v="307"/>
    <x v="306"/>
    <x v="58"/>
    <x v="58"/>
    <x v="16"/>
    <x v="16"/>
    <x v="586"/>
    <x v="570"/>
  </r>
  <r>
    <x v="1"/>
    <x v="71"/>
    <x v="70"/>
    <x v="14"/>
    <x v="14"/>
    <x v="6"/>
    <x v="6"/>
    <x v="587"/>
    <x v="571"/>
  </r>
  <r>
    <x v="1"/>
    <x v="308"/>
    <x v="307"/>
    <x v="24"/>
    <x v="24"/>
    <x v="4"/>
    <x v="4"/>
    <x v="588"/>
    <x v="572"/>
  </r>
  <r>
    <x v="2"/>
    <x v="246"/>
    <x v="245"/>
    <x v="47"/>
    <x v="47"/>
    <x v="12"/>
    <x v="12"/>
    <x v="589"/>
    <x v="573"/>
  </r>
  <r>
    <x v="4"/>
    <x v="309"/>
    <x v="308"/>
    <x v="7"/>
    <x v="7"/>
    <x v="1"/>
    <x v="1"/>
    <x v="590"/>
    <x v="574"/>
  </r>
  <r>
    <x v="2"/>
    <x v="61"/>
    <x v="60"/>
    <x v="21"/>
    <x v="21"/>
    <x v="7"/>
    <x v="7"/>
    <x v="591"/>
    <x v="575"/>
  </r>
  <r>
    <x v="5"/>
    <x v="15"/>
    <x v="14"/>
    <x v="10"/>
    <x v="10"/>
    <x v="5"/>
    <x v="5"/>
    <x v="592"/>
    <x v="576"/>
  </r>
  <r>
    <x v="3"/>
    <x v="110"/>
    <x v="109"/>
    <x v="1"/>
    <x v="1"/>
    <x v="1"/>
    <x v="1"/>
    <x v="593"/>
    <x v="577"/>
  </r>
  <r>
    <x v="4"/>
    <x v="208"/>
    <x v="207"/>
    <x v="5"/>
    <x v="5"/>
    <x v="3"/>
    <x v="3"/>
    <x v="594"/>
    <x v="578"/>
  </r>
  <r>
    <x v="2"/>
    <x v="283"/>
    <x v="282"/>
    <x v="11"/>
    <x v="11"/>
    <x v="4"/>
    <x v="4"/>
    <x v="595"/>
    <x v="579"/>
  </r>
  <r>
    <x v="2"/>
    <x v="310"/>
    <x v="309"/>
    <x v="9"/>
    <x v="9"/>
    <x v="4"/>
    <x v="4"/>
    <x v="596"/>
    <x v="580"/>
  </r>
  <r>
    <x v="3"/>
    <x v="311"/>
    <x v="310"/>
    <x v="13"/>
    <x v="13"/>
    <x v="1"/>
    <x v="1"/>
    <x v="597"/>
    <x v="581"/>
  </r>
  <r>
    <x v="1"/>
    <x v="132"/>
    <x v="131"/>
    <x v="14"/>
    <x v="14"/>
    <x v="6"/>
    <x v="6"/>
    <x v="598"/>
    <x v="582"/>
  </r>
  <r>
    <x v="3"/>
    <x v="203"/>
    <x v="202"/>
    <x v="5"/>
    <x v="5"/>
    <x v="3"/>
    <x v="3"/>
    <x v="599"/>
    <x v="583"/>
  </r>
  <r>
    <x v="4"/>
    <x v="50"/>
    <x v="49"/>
    <x v="14"/>
    <x v="14"/>
    <x v="6"/>
    <x v="6"/>
    <x v="600"/>
    <x v="584"/>
  </r>
  <r>
    <x v="6"/>
    <x v="76"/>
    <x v="75"/>
    <x v="5"/>
    <x v="5"/>
    <x v="3"/>
    <x v="3"/>
    <x v="601"/>
    <x v="585"/>
  </r>
  <r>
    <x v="2"/>
    <x v="312"/>
    <x v="311"/>
    <x v="5"/>
    <x v="5"/>
    <x v="3"/>
    <x v="3"/>
    <x v="602"/>
    <x v="586"/>
  </r>
  <r>
    <x v="5"/>
    <x v="76"/>
    <x v="75"/>
    <x v="5"/>
    <x v="5"/>
    <x v="3"/>
    <x v="3"/>
    <x v="603"/>
    <x v="587"/>
  </r>
  <r>
    <x v="9"/>
    <x v="150"/>
    <x v="149"/>
    <x v="5"/>
    <x v="5"/>
    <x v="3"/>
    <x v="3"/>
    <x v="604"/>
    <x v="3"/>
  </r>
  <r>
    <x v="8"/>
    <x v="62"/>
    <x v="61"/>
    <x v="1"/>
    <x v="1"/>
    <x v="1"/>
    <x v="1"/>
    <x v="605"/>
    <x v="588"/>
  </r>
  <r>
    <x v="3"/>
    <x v="75"/>
    <x v="74"/>
    <x v="1"/>
    <x v="1"/>
    <x v="1"/>
    <x v="1"/>
    <x v="606"/>
    <x v="589"/>
  </r>
  <r>
    <x v="2"/>
    <x v="313"/>
    <x v="312"/>
    <x v="27"/>
    <x v="27"/>
    <x v="4"/>
    <x v="4"/>
    <x v="607"/>
    <x v="590"/>
  </r>
  <r>
    <x v="1"/>
    <x v="238"/>
    <x v="237"/>
    <x v="13"/>
    <x v="13"/>
    <x v="1"/>
    <x v="1"/>
    <x v="608"/>
    <x v="591"/>
  </r>
  <r>
    <x v="3"/>
    <x v="274"/>
    <x v="273"/>
    <x v="33"/>
    <x v="33"/>
    <x v="4"/>
    <x v="4"/>
    <x v="609"/>
    <x v="592"/>
  </r>
  <r>
    <x v="1"/>
    <x v="314"/>
    <x v="313"/>
    <x v="36"/>
    <x v="36"/>
    <x v="0"/>
    <x v="0"/>
    <x v="610"/>
    <x v="593"/>
  </r>
  <r>
    <x v="8"/>
    <x v="72"/>
    <x v="71"/>
    <x v="14"/>
    <x v="14"/>
    <x v="6"/>
    <x v="6"/>
    <x v="611"/>
    <x v="3"/>
  </r>
  <r>
    <x v="9"/>
    <x v="46"/>
    <x v="45"/>
    <x v="7"/>
    <x v="7"/>
    <x v="1"/>
    <x v="1"/>
    <x v="612"/>
    <x v="3"/>
  </r>
  <r>
    <x v="5"/>
    <x v="38"/>
    <x v="37"/>
    <x v="10"/>
    <x v="10"/>
    <x v="5"/>
    <x v="5"/>
    <x v="613"/>
    <x v="594"/>
  </r>
  <r>
    <x v="9"/>
    <x v="151"/>
    <x v="150"/>
    <x v="6"/>
    <x v="6"/>
    <x v="4"/>
    <x v="4"/>
    <x v="614"/>
    <x v="595"/>
  </r>
  <r>
    <x v="8"/>
    <x v="273"/>
    <x v="272"/>
    <x v="5"/>
    <x v="5"/>
    <x v="3"/>
    <x v="3"/>
    <x v="615"/>
    <x v="3"/>
  </r>
  <r>
    <x v="2"/>
    <x v="90"/>
    <x v="89"/>
    <x v="8"/>
    <x v="8"/>
    <x v="3"/>
    <x v="3"/>
    <x v="616"/>
    <x v="596"/>
  </r>
  <r>
    <x v="3"/>
    <x v="315"/>
    <x v="314"/>
    <x v="59"/>
    <x v="59"/>
    <x v="17"/>
    <x v="17"/>
    <x v="617"/>
    <x v="597"/>
  </r>
  <r>
    <x v="2"/>
    <x v="76"/>
    <x v="75"/>
    <x v="5"/>
    <x v="5"/>
    <x v="3"/>
    <x v="3"/>
    <x v="618"/>
    <x v="598"/>
  </r>
  <r>
    <x v="5"/>
    <x v="316"/>
    <x v="315"/>
    <x v="36"/>
    <x v="36"/>
    <x v="0"/>
    <x v="0"/>
    <x v="619"/>
    <x v="599"/>
  </r>
  <r>
    <x v="3"/>
    <x v="239"/>
    <x v="238"/>
    <x v="1"/>
    <x v="1"/>
    <x v="1"/>
    <x v="1"/>
    <x v="620"/>
    <x v="600"/>
  </r>
  <r>
    <x v="5"/>
    <x v="10"/>
    <x v="9"/>
    <x v="7"/>
    <x v="7"/>
    <x v="1"/>
    <x v="1"/>
    <x v="621"/>
    <x v="601"/>
  </r>
  <r>
    <x v="2"/>
    <x v="133"/>
    <x v="132"/>
    <x v="5"/>
    <x v="5"/>
    <x v="3"/>
    <x v="3"/>
    <x v="622"/>
    <x v="602"/>
  </r>
  <r>
    <x v="2"/>
    <x v="317"/>
    <x v="316"/>
    <x v="48"/>
    <x v="48"/>
    <x v="9"/>
    <x v="9"/>
    <x v="623"/>
    <x v="603"/>
  </r>
  <r>
    <x v="3"/>
    <x v="318"/>
    <x v="317"/>
    <x v="5"/>
    <x v="5"/>
    <x v="3"/>
    <x v="3"/>
    <x v="624"/>
    <x v="604"/>
  </r>
  <r>
    <x v="2"/>
    <x v="319"/>
    <x v="318"/>
    <x v="23"/>
    <x v="23"/>
    <x v="6"/>
    <x v="6"/>
    <x v="625"/>
    <x v="3"/>
  </r>
  <r>
    <x v="8"/>
    <x v="224"/>
    <x v="223"/>
    <x v="14"/>
    <x v="14"/>
    <x v="6"/>
    <x v="6"/>
    <x v="626"/>
    <x v="605"/>
  </r>
  <r>
    <x v="9"/>
    <x v="140"/>
    <x v="139"/>
    <x v="14"/>
    <x v="14"/>
    <x v="6"/>
    <x v="6"/>
    <x v="627"/>
    <x v="606"/>
  </r>
  <r>
    <x v="8"/>
    <x v="76"/>
    <x v="75"/>
    <x v="5"/>
    <x v="5"/>
    <x v="3"/>
    <x v="3"/>
    <x v="628"/>
    <x v="607"/>
  </r>
  <r>
    <x v="4"/>
    <x v="32"/>
    <x v="31"/>
    <x v="5"/>
    <x v="5"/>
    <x v="3"/>
    <x v="3"/>
    <x v="629"/>
    <x v="608"/>
  </r>
  <r>
    <x v="3"/>
    <x v="320"/>
    <x v="319"/>
    <x v="32"/>
    <x v="32"/>
    <x v="1"/>
    <x v="1"/>
    <x v="630"/>
    <x v="609"/>
  </r>
  <r>
    <x v="3"/>
    <x v="321"/>
    <x v="320"/>
    <x v="35"/>
    <x v="35"/>
    <x v="1"/>
    <x v="1"/>
    <x v="631"/>
    <x v="610"/>
  </r>
  <r>
    <x v="4"/>
    <x v="148"/>
    <x v="147"/>
    <x v="10"/>
    <x v="10"/>
    <x v="5"/>
    <x v="5"/>
    <x v="632"/>
    <x v="611"/>
  </r>
  <r>
    <x v="4"/>
    <x v="80"/>
    <x v="79"/>
    <x v="5"/>
    <x v="5"/>
    <x v="3"/>
    <x v="3"/>
    <x v="633"/>
    <x v="612"/>
  </r>
  <r>
    <x v="5"/>
    <x v="322"/>
    <x v="321"/>
    <x v="13"/>
    <x v="13"/>
    <x v="1"/>
    <x v="1"/>
    <x v="634"/>
    <x v="3"/>
  </r>
  <r>
    <x v="13"/>
    <x v="31"/>
    <x v="30"/>
    <x v="7"/>
    <x v="7"/>
    <x v="1"/>
    <x v="1"/>
    <x v="635"/>
    <x v="613"/>
  </r>
  <r>
    <x v="5"/>
    <x v="151"/>
    <x v="150"/>
    <x v="6"/>
    <x v="6"/>
    <x v="4"/>
    <x v="4"/>
    <x v="636"/>
    <x v="614"/>
  </r>
  <r>
    <x v="4"/>
    <x v="323"/>
    <x v="322"/>
    <x v="49"/>
    <x v="49"/>
    <x v="7"/>
    <x v="7"/>
    <x v="637"/>
    <x v="615"/>
  </r>
  <r>
    <x v="3"/>
    <x v="250"/>
    <x v="249"/>
    <x v="8"/>
    <x v="8"/>
    <x v="3"/>
    <x v="3"/>
    <x v="638"/>
    <x v="616"/>
  </r>
  <r>
    <x v="3"/>
    <x v="324"/>
    <x v="323"/>
    <x v="60"/>
    <x v="60"/>
    <x v="4"/>
    <x v="4"/>
    <x v="639"/>
    <x v="617"/>
  </r>
  <r>
    <x v="6"/>
    <x v="99"/>
    <x v="98"/>
    <x v="14"/>
    <x v="14"/>
    <x v="6"/>
    <x v="6"/>
    <x v="640"/>
    <x v="618"/>
  </r>
  <r>
    <x v="3"/>
    <x v="278"/>
    <x v="277"/>
    <x v="51"/>
    <x v="51"/>
    <x v="11"/>
    <x v="11"/>
    <x v="641"/>
    <x v="619"/>
  </r>
  <r>
    <x v="9"/>
    <x v="121"/>
    <x v="120"/>
    <x v="14"/>
    <x v="14"/>
    <x v="6"/>
    <x v="6"/>
    <x v="642"/>
    <x v="620"/>
  </r>
  <r>
    <x v="1"/>
    <x v="140"/>
    <x v="139"/>
    <x v="14"/>
    <x v="14"/>
    <x v="6"/>
    <x v="6"/>
    <x v="643"/>
    <x v="621"/>
  </r>
  <r>
    <x v="4"/>
    <x v="293"/>
    <x v="292"/>
    <x v="14"/>
    <x v="14"/>
    <x v="6"/>
    <x v="6"/>
    <x v="644"/>
    <x v="622"/>
  </r>
  <r>
    <x v="1"/>
    <x v="205"/>
    <x v="204"/>
    <x v="5"/>
    <x v="5"/>
    <x v="3"/>
    <x v="3"/>
    <x v="645"/>
    <x v="623"/>
  </r>
  <r>
    <x v="1"/>
    <x v="99"/>
    <x v="98"/>
    <x v="14"/>
    <x v="14"/>
    <x v="6"/>
    <x v="6"/>
    <x v="646"/>
    <x v="624"/>
  </r>
  <r>
    <x v="7"/>
    <x v="38"/>
    <x v="37"/>
    <x v="10"/>
    <x v="10"/>
    <x v="5"/>
    <x v="5"/>
    <x v="647"/>
    <x v="625"/>
  </r>
  <r>
    <x v="3"/>
    <x v="149"/>
    <x v="148"/>
    <x v="1"/>
    <x v="1"/>
    <x v="1"/>
    <x v="1"/>
    <x v="648"/>
    <x v="626"/>
  </r>
  <r>
    <x v="5"/>
    <x v="205"/>
    <x v="204"/>
    <x v="5"/>
    <x v="5"/>
    <x v="3"/>
    <x v="3"/>
    <x v="649"/>
    <x v="627"/>
  </r>
  <r>
    <x v="4"/>
    <x v="194"/>
    <x v="193"/>
    <x v="1"/>
    <x v="1"/>
    <x v="1"/>
    <x v="1"/>
    <x v="650"/>
    <x v="628"/>
  </r>
  <r>
    <x v="8"/>
    <x v="26"/>
    <x v="25"/>
    <x v="13"/>
    <x v="13"/>
    <x v="1"/>
    <x v="1"/>
    <x v="651"/>
    <x v="629"/>
  </r>
  <r>
    <x v="9"/>
    <x v="126"/>
    <x v="125"/>
    <x v="32"/>
    <x v="32"/>
    <x v="1"/>
    <x v="1"/>
    <x v="652"/>
    <x v="630"/>
  </r>
  <r>
    <x v="4"/>
    <x v="325"/>
    <x v="324"/>
    <x v="3"/>
    <x v="3"/>
    <x v="2"/>
    <x v="2"/>
    <x v="653"/>
    <x v="631"/>
  </r>
  <r>
    <x v="2"/>
    <x v="326"/>
    <x v="325"/>
    <x v="6"/>
    <x v="6"/>
    <x v="4"/>
    <x v="4"/>
    <x v="654"/>
    <x v="632"/>
  </r>
  <r>
    <x v="9"/>
    <x v="165"/>
    <x v="164"/>
    <x v="5"/>
    <x v="5"/>
    <x v="3"/>
    <x v="3"/>
    <x v="655"/>
    <x v="3"/>
  </r>
  <r>
    <x v="3"/>
    <x v="2"/>
    <x v="2"/>
    <x v="1"/>
    <x v="1"/>
    <x v="1"/>
    <x v="1"/>
    <x v="656"/>
    <x v="633"/>
  </r>
  <r>
    <x v="2"/>
    <x v="230"/>
    <x v="229"/>
    <x v="8"/>
    <x v="8"/>
    <x v="3"/>
    <x v="3"/>
    <x v="657"/>
    <x v="634"/>
  </r>
  <r>
    <x v="2"/>
    <x v="327"/>
    <x v="326"/>
    <x v="43"/>
    <x v="43"/>
    <x v="14"/>
    <x v="14"/>
    <x v="658"/>
    <x v="635"/>
  </r>
  <r>
    <x v="1"/>
    <x v="328"/>
    <x v="327"/>
    <x v="55"/>
    <x v="55"/>
    <x v="8"/>
    <x v="8"/>
    <x v="659"/>
    <x v="636"/>
  </r>
  <r>
    <x v="5"/>
    <x v="329"/>
    <x v="328"/>
    <x v="53"/>
    <x v="53"/>
    <x v="14"/>
    <x v="14"/>
    <x v="660"/>
    <x v="637"/>
  </r>
  <r>
    <x v="5"/>
    <x v="330"/>
    <x v="329"/>
    <x v="61"/>
    <x v="61"/>
    <x v="18"/>
    <x v="18"/>
    <x v="661"/>
    <x v="638"/>
  </r>
  <r>
    <x v="3"/>
    <x v="331"/>
    <x v="330"/>
    <x v="5"/>
    <x v="5"/>
    <x v="3"/>
    <x v="3"/>
    <x v="662"/>
    <x v="639"/>
  </r>
  <r>
    <x v="6"/>
    <x v="147"/>
    <x v="146"/>
    <x v="8"/>
    <x v="8"/>
    <x v="3"/>
    <x v="3"/>
    <x v="663"/>
    <x v="640"/>
  </r>
  <r>
    <x v="2"/>
    <x v="325"/>
    <x v="324"/>
    <x v="3"/>
    <x v="3"/>
    <x v="2"/>
    <x v="2"/>
    <x v="664"/>
    <x v="641"/>
  </r>
  <r>
    <x v="3"/>
    <x v="279"/>
    <x v="278"/>
    <x v="8"/>
    <x v="8"/>
    <x v="3"/>
    <x v="3"/>
    <x v="665"/>
    <x v="642"/>
  </r>
  <r>
    <x v="1"/>
    <x v="258"/>
    <x v="257"/>
    <x v="1"/>
    <x v="1"/>
    <x v="1"/>
    <x v="1"/>
    <x v="666"/>
    <x v="643"/>
  </r>
  <r>
    <x v="4"/>
    <x v="81"/>
    <x v="80"/>
    <x v="5"/>
    <x v="5"/>
    <x v="3"/>
    <x v="3"/>
    <x v="667"/>
    <x v="644"/>
  </r>
  <r>
    <x v="6"/>
    <x v="164"/>
    <x v="163"/>
    <x v="16"/>
    <x v="16"/>
    <x v="7"/>
    <x v="7"/>
    <x v="668"/>
    <x v="645"/>
  </r>
  <r>
    <x v="6"/>
    <x v="174"/>
    <x v="173"/>
    <x v="14"/>
    <x v="14"/>
    <x v="6"/>
    <x v="6"/>
    <x v="669"/>
    <x v="646"/>
  </r>
  <r>
    <x v="10"/>
    <x v="322"/>
    <x v="321"/>
    <x v="13"/>
    <x v="13"/>
    <x v="1"/>
    <x v="1"/>
    <x v="670"/>
    <x v="647"/>
  </r>
  <r>
    <x v="10"/>
    <x v="332"/>
    <x v="331"/>
    <x v="13"/>
    <x v="13"/>
    <x v="1"/>
    <x v="1"/>
    <x v="671"/>
    <x v="648"/>
  </r>
  <r>
    <x v="9"/>
    <x v="196"/>
    <x v="195"/>
    <x v="5"/>
    <x v="5"/>
    <x v="3"/>
    <x v="3"/>
    <x v="672"/>
    <x v="649"/>
  </r>
  <r>
    <x v="3"/>
    <x v="218"/>
    <x v="217"/>
    <x v="42"/>
    <x v="42"/>
    <x v="4"/>
    <x v="4"/>
    <x v="673"/>
    <x v="650"/>
  </r>
  <r>
    <x v="3"/>
    <x v="327"/>
    <x v="326"/>
    <x v="43"/>
    <x v="43"/>
    <x v="14"/>
    <x v="14"/>
    <x v="674"/>
    <x v="651"/>
  </r>
  <r>
    <x v="2"/>
    <x v="333"/>
    <x v="332"/>
    <x v="32"/>
    <x v="32"/>
    <x v="1"/>
    <x v="1"/>
    <x v="675"/>
    <x v="652"/>
  </r>
  <r>
    <x v="2"/>
    <x v="163"/>
    <x v="162"/>
    <x v="8"/>
    <x v="8"/>
    <x v="3"/>
    <x v="3"/>
    <x v="676"/>
    <x v="653"/>
  </r>
  <r>
    <x v="2"/>
    <x v="176"/>
    <x v="175"/>
    <x v="1"/>
    <x v="1"/>
    <x v="1"/>
    <x v="1"/>
    <x v="677"/>
    <x v="3"/>
  </r>
  <r>
    <x v="7"/>
    <x v="82"/>
    <x v="81"/>
    <x v="14"/>
    <x v="14"/>
    <x v="6"/>
    <x v="6"/>
    <x v="678"/>
    <x v="654"/>
  </r>
  <r>
    <x v="2"/>
    <x v="75"/>
    <x v="74"/>
    <x v="1"/>
    <x v="1"/>
    <x v="1"/>
    <x v="1"/>
    <x v="679"/>
    <x v="655"/>
  </r>
  <r>
    <x v="5"/>
    <x v="62"/>
    <x v="61"/>
    <x v="1"/>
    <x v="1"/>
    <x v="1"/>
    <x v="1"/>
    <x v="680"/>
    <x v="656"/>
  </r>
  <r>
    <x v="8"/>
    <x v="334"/>
    <x v="333"/>
    <x v="1"/>
    <x v="1"/>
    <x v="1"/>
    <x v="1"/>
    <x v="681"/>
    <x v="657"/>
  </r>
  <r>
    <x v="4"/>
    <x v="301"/>
    <x v="300"/>
    <x v="5"/>
    <x v="5"/>
    <x v="3"/>
    <x v="3"/>
    <x v="682"/>
    <x v="3"/>
  </r>
  <r>
    <x v="1"/>
    <x v="335"/>
    <x v="334"/>
    <x v="62"/>
    <x v="62"/>
    <x v="12"/>
    <x v="12"/>
    <x v="683"/>
    <x v="658"/>
  </r>
  <r>
    <x v="3"/>
    <x v="312"/>
    <x v="311"/>
    <x v="5"/>
    <x v="5"/>
    <x v="3"/>
    <x v="3"/>
    <x v="684"/>
    <x v="659"/>
  </r>
  <r>
    <x v="5"/>
    <x v="74"/>
    <x v="73"/>
    <x v="5"/>
    <x v="5"/>
    <x v="3"/>
    <x v="3"/>
    <x v="685"/>
    <x v="660"/>
  </r>
  <r>
    <x v="10"/>
    <x v="223"/>
    <x v="222"/>
    <x v="14"/>
    <x v="14"/>
    <x v="6"/>
    <x v="6"/>
    <x v="686"/>
    <x v="661"/>
  </r>
  <r>
    <x v="5"/>
    <x v="318"/>
    <x v="317"/>
    <x v="5"/>
    <x v="5"/>
    <x v="3"/>
    <x v="3"/>
    <x v="687"/>
    <x v="662"/>
  </r>
  <r>
    <x v="1"/>
    <x v="285"/>
    <x v="284"/>
    <x v="9"/>
    <x v="9"/>
    <x v="4"/>
    <x v="4"/>
    <x v="688"/>
    <x v="663"/>
  </r>
  <r>
    <x v="2"/>
    <x v="206"/>
    <x v="205"/>
    <x v="5"/>
    <x v="5"/>
    <x v="3"/>
    <x v="3"/>
    <x v="689"/>
    <x v="664"/>
  </r>
  <r>
    <x v="1"/>
    <x v="60"/>
    <x v="59"/>
    <x v="1"/>
    <x v="1"/>
    <x v="1"/>
    <x v="1"/>
    <x v="690"/>
    <x v="665"/>
  </r>
  <r>
    <x v="5"/>
    <x v="336"/>
    <x v="335"/>
    <x v="0"/>
    <x v="0"/>
    <x v="0"/>
    <x v="0"/>
    <x v="691"/>
    <x v="666"/>
  </r>
  <r>
    <x v="1"/>
    <x v="337"/>
    <x v="336"/>
    <x v="41"/>
    <x v="41"/>
    <x v="12"/>
    <x v="12"/>
    <x v="692"/>
    <x v="3"/>
  </r>
  <r>
    <x v="4"/>
    <x v="93"/>
    <x v="92"/>
    <x v="1"/>
    <x v="1"/>
    <x v="1"/>
    <x v="1"/>
    <x v="693"/>
    <x v="667"/>
  </r>
  <r>
    <x v="6"/>
    <x v="214"/>
    <x v="213"/>
    <x v="11"/>
    <x v="11"/>
    <x v="4"/>
    <x v="4"/>
    <x v="694"/>
    <x v="668"/>
  </r>
  <r>
    <x v="3"/>
    <x v="207"/>
    <x v="206"/>
    <x v="36"/>
    <x v="36"/>
    <x v="0"/>
    <x v="0"/>
    <x v="695"/>
    <x v="669"/>
  </r>
  <r>
    <x v="2"/>
    <x v="150"/>
    <x v="149"/>
    <x v="5"/>
    <x v="5"/>
    <x v="3"/>
    <x v="3"/>
    <x v="696"/>
    <x v="670"/>
  </r>
  <r>
    <x v="6"/>
    <x v="45"/>
    <x v="44"/>
    <x v="11"/>
    <x v="11"/>
    <x v="4"/>
    <x v="4"/>
    <x v="697"/>
    <x v="671"/>
  </r>
  <r>
    <x v="1"/>
    <x v="206"/>
    <x v="205"/>
    <x v="5"/>
    <x v="5"/>
    <x v="3"/>
    <x v="3"/>
    <x v="698"/>
    <x v="672"/>
  </r>
  <r>
    <x v="10"/>
    <x v="93"/>
    <x v="92"/>
    <x v="1"/>
    <x v="1"/>
    <x v="1"/>
    <x v="1"/>
    <x v="699"/>
    <x v="673"/>
  </r>
  <r>
    <x v="4"/>
    <x v="217"/>
    <x v="216"/>
    <x v="1"/>
    <x v="1"/>
    <x v="1"/>
    <x v="1"/>
    <x v="700"/>
    <x v="674"/>
  </r>
  <r>
    <x v="2"/>
    <x v="34"/>
    <x v="33"/>
    <x v="15"/>
    <x v="15"/>
    <x v="1"/>
    <x v="1"/>
    <x v="701"/>
    <x v="675"/>
  </r>
  <r>
    <x v="3"/>
    <x v="143"/>
    <x v="142"/>
    <x v="32"/>
    <x v="32"/>
    <x v="1"/>
    <x v="1"/>
    <x v="702"/>
    <x v="676"/>
  </r>
  <r>
    <x v="3"/>
    <x v="273"/>
    <x v="272"/>
    <x v="5"/>
    <x v="5"/>
    <x v="3"/>
    <x v="3"/>
    <x v="703"/>
    <x v="677"/>
  </r>
  <r>
    <x v="3"/>
    <x v="338"/>
    <x v="337"/>
    <x v="24"/>
    <x v="24"/>
    <x v="4"/>
    <x v="4"/>
    <x v="704"/>
    <x v="678"/>
  </r>
  <r>
    <x v="1"/>
    <x v="303"/>
    <x v="302"/>
    <x v="5"/>
    <x v="5"/>
    <x v="3"/>
    <x v="3"/>
    <x v="705"/>
    <x v="3"/>
  </r>
  <r>
    <x v="3"/>
    <x v="19"/>
    <x v="18"/>
    <x v="11"/>
    <x v="11"/>
    <x v="4"/>
    <x v="4"/>
    <x v="706"/>
    <x v="679"/>
  </r>
  <r>
    <x v="1"/>
    <x v="293"/>
    <x v="292"/>
    <x v="14"/>
    <x v="14"/>
    <x v="6"/>
    <x v="6"/>
    <x v="707"/>
    <x v="680"/>
  </r>
  <r>
    <x v="8"/>
    <x v="33"/>
    <x v="32"/>
    <x v="1"/>
    <x v="1"/>
    <x v="1"/>
    <x v="1"/>
    <x v="708"/>
    <x v="681"/>
  </r>
  <r>
    <x v="1"/>
    <x v="150"/>
    <x v="149"/>
    <x v="5"/>
    <x v="5"/>
    <x v="3"/>
    <x v="3"/>
    <x v="709"/>
    <x v="682"/>
  </r>
  <r>
    <x v="2"/>
    <x v="339"/>
    <x v="338"/>
    <x v="3"/>
    <x v="3"/>
    <x v="2"/>
    <x v="2"/>
    <x v="710"/>
    <x v="683"/>
  </r>
  <r>
    <x v="3"/>
    <x v="340"/>
    <x v="339"/>
    <x v="63"/>
    <x v="63"/>
    <x v="13"/>
    <x v="13"/>
    <x v="711"/>
    <x v="684"/>
  </r>
  <r>
    <x v="3"/>
    <x v="319"/>
    <x v="318"/>
    <x v="23"/>
    <x v="23"/>
    <x v="6"/>
    <x v="6"/>
    <x v="712"/>
    <x v="685"/>
  </r>
  <r>
    <x v="7"/>
    <x v="341"/>
    <x v="340"/>
    <x v="5"/>
    <x v="5"/>
    <x v="3"/>
    <x v="3"/>
    <x v="713"/>
    <x v="686"/>
  </r>
  <r>
    <x v="3"/>
    <x v="246"/>
    <x v="245"/>
    <x v="47"/>
    <x v="47"/>
    <x v="12"/>
    <x v="12"/>
    <x v="714"/>
    <x v="687"/>
  </r>
  <r>
    <x v="6"/>
    <x v="41"/>
    <x v="40"/>
    <x v="8"/>
    <x v="8"/>
    <x v="3"/>
    <x v="3"/>
    <x v="715"/>
    <x v="688"/>
  </r>
  <r>
    <x v="4"/>
    <x v="300"/>
    <x v="299"/>
    <x v="6"/>
    <x v="6"/>
    <x v="4"/>
    <x v="4"/>
    <x v="716"/>
    <x v="689"/>
  </r>
  <r>
    <x v="2"/>
    <x v="342"/>
    <x v="341"/>
    <x v="37"/>
    <x v="37"/>
    <x v="12"/>
    <x v="12"/>
    <x v="717"/>
    <x v="690"/>
  </r>
  <r>
    <x v="3"/>
    <x v="343"/>
    <x v="342"/>
    <x v="37"/>
    <x v="37"/>
    <x v="12"/>
    <x v="12"/>
    <x v="718"/>
    <x v="691"/>
  </r>
  <r>
    <x v="3"/>
    <x v="339"/>
    <x v="338"/>
    <x v="3"/>
    <x v="3"/>
    <x v="2"/>
    <x v="2"/>
    <x v="719"/>
    <x v="692"/>
  </r>
  <r>
    <x v="6"/>
    <x v="172"/>
    <x v="171"/>
    <x v="16"/>
    <x v="16"/>
    <x v="7"/>
    <x v="7"/>
    <x v="720"/>
    <x v="693"/>
  </r>
  <r>
    <x v="1"/>
    <x v="38"/>
    <x v="37"/>
    <x v="10"/>
    <x v="10"/>
    <x v="5"/>
    <x v="5"/>
    <x v="721"/>
    <x v="694"/>
  </r>
  <r>
    <x v="6"/>
    <x v="208"/>
    <x v="207"/>
    <x v="5"/>
    <x v="5"/>
    <x v="3"/>
    <x v="3"/>
    <x v="722"/>
    <x v="695"/>
  </r>
  <r>
    <x v="3"/>
    <x v="344"/>
    <x v="343"/>
    <x v="48"/>
    <x v="48"/>
    <x v="9"/>
    <x v="9"/>
    <x v="723"/>
    <x v="696"/>
  </r>
  <r>
    <x v="4"/>
    <x v="133"/>
    <x v="132"/>
    <x v="5"/>
    <x v="5"/>
    <x v="3"/>
    <x v="3"/>
    <x v="724"/>
    <x v="697"/>
  </r>
  <r>
    <x v="2"/>
    <x v="345"/>
    <x v="344"/>
    <x v="32"/>
    <x v="32"/>
    <x v="1"/>
    <x v="1"/>
    <x v="725"/>
    <x v="698"/>
  </r>
  <r>
    <x v="8"/>
    <x v="149"/>
    <x v="148"/>
    <x v="1"/>
    <x v="1"/>
    <x v="1"/>
    <x v="1"/>
    <x v="726"/>
    <x v="699"/>
  </r>
  <r>
    <x v="2"/>
    <x v="262"/>
    <x v="261"/>
    <x v="23"/>
    <x v="23"/>
    <x v="6"/>
    <x v="6"/>
    <x v="727"/>
    <x v="700"/>
  </r>
  <r>
    <x v="6"/>
    <x v="25"/>
    <x v="24"/>
    <x v="11"/>
    <x v="11"/>
    <x v="4"/>
    <x v="4"/>
    <x v="728"/>
    <x v="701"/>
  </r>
  <r>
    <x v="2"/>
    <x v="107"/>
    <x v="106"/>
    <x v="30"/>
    <x v="30"/>
    <x v="12"/>
    <x v="12"/>
    <x v="729"/>
    <x v="702"/>
  </r>
  <r>
    <x v="5"/>
    <x v="148"/>
    <x v="147"/>
    <x v="10"/>
    <x v="10"/>
    <x v="5"/>
    <x v="5"/>
    <x v="730"/>
    <x v="703"/>
  </r>
  <r>
    <x v="8"/>
    <x v="31"/>
    <x v="30"/>
    <x v="7"/>
    <x v="7"/>
    <x v="1"/>
    <x v="1"/>
    <x v="731"/>
    <x v="704"/>
  </r>
  <r>
    <x v="3"/>
    <x v="346"/>
    <x v="345"/>
    <x v="13"/>
    <x v="13"/>
    <x v="1"/>
    <x v="1"/>
    <x v="732"/>
    <x v="705"/>
  </r>
  <r>
    <x v="1"/>
    <x v="121"/>
    <x v="120"/>
    <x v="14"/>
    <x v="14"/>
    <x v="6"/>
    <x v="6"/>
    <x v="733"/>
    <x v="706"/>
  </r>
  <r>
    <x v="6"/>
    <x v="87"/>
    <x v="86"/>
    <x v="8"/>
    <x v="8"/>
    <x v="3"/>
    <x v="3"/>
    <x v="734"/>
    <x v="707"/>
  </r>
  <r>
    <x v="5"/>
    <x v="162"/>
    <x v="161"/>
    <x v="5"/>
    <x v="5"/>
    <x v="3"/>
    <x v="3"/>
    <x v="735"/>
    <x v="708"/>
  </r>
  <r>
    <x v="3"/>
    <x v="347"/>
    <x v="346"/>
    <x v="31"/>
    <x v="31"/>
    <x v="2"/>
    <x v="2"/>
    <x v="736"/>
    <x v="709"/>
  </r>
  <r>
    <x v="3"/>
    <x v="259"/>
    <x v="258"/>
    <x v="14"/>
    <x v="14"/>
    <x v="6"/>
    <x v="6"/>
    <x v="737"/>
    <x v="710"/>
  </r>
  <r>
    <x v="2"/>
    <x v="104"/>
    <x v="103"/>
    <x v="29"/>
    <x v="29"/>
    <x v="12"/>
    <x v="12"/>
    <x v="738"/>
    <x v="711"/>
  </r>
  <r>
    <x v="1"/>
    <x v="76"/>
    <x v="75"/>
    <x v="5"/>
    <x v="5"/>
    <x v="3"/>
    <x v="3"/>
    <x v="739"/>
    <x v="712"/>
  </r>
  <r>
    <x v="4"/>
    <x v="348"/>
    <x v="347"/>
    <x v="21"/>
    <x v="21"/>
    <x v="7"/>
    <x v="7"/>
    <x v="740"/>
    <x v="713"/>
  </r>
  <r>
    <x v="3"/>
    <x v="349"/>
    <x v="348"/>
    <x v="8"/>
    <x v="8"/>
    <x v="3"/>
    <x v="3"/>
    <x v="741"/>
    <x v="714"/>
  </r>
  <r>
    <x v="3"/>
    <x v="150"/>
    <x v="149"/>
    <x v="5"/>
    <x v="5"/>
    <x v="3"/>
    <x v="3"/>
    <x v="742"/>
    <x v="715"/>
  </r>
  <r>
    <x v="3"/>
    <x v="350"/>
    <x v="349"/>
    <x v="64"/>
    <x v="64"/>
    <x v="15"/>
    <x v="15"/>
    <x v="743"/>
    <x v="716"/>
  </r>
  <r>
    <x v="2"/>
    <x v="351"/>
    <x v="350"/>
    <x v="19"/>
    <x v="19"/>
    <x v="10"/>
    <x v="10"/>
    <x v="744"/>
    <x v="717"/>
  </r>
  <r>
    <x v="1"/>
    <x v="232"/>
    <x v="231"/>
    <x v="11"/>
    <x v="11"/>
    <x v="4"/>
    <x v="4"/>
    <x v="745"/>
    <x v="718"/>
  </r>
  <r>
    <x v="4"/>
    <x v="39"/>
    <x v="38"/>
    <x v="1"/>
    <x v="1"/>
    <x v="1"/>
    <x v="1"/>
    <x v="746"/>
    <x v="719"/>
  </r>
  <r>
    <x v="3"/>
    <x v="352"/>
    <x v="351"/>
    <x v="42"/>
    <x v="42"/>
    <x v="4"/>
    <x v="4"/>
    <x v="747"/>
    <x v="720"/>
  </r>
  <r>
    <x v="3"/>
    <x v="220"/>
    <x v="219"/>
    <x v="7"/>
    <x v="7"/>
    <x v="1"/>
    <x v="1"/>
    <x v="748"/>
    <x v="721"/>
  </r>
  <r>
    <x v="7"/>
    <x v="349"/>
    <x v="348"/>
    <x v="8"/>
    <x v="8"/>
    <x v="3"/>
    <x v="3"/>
    <x v="749"/>
    <x v="722"/>
  </r>
  <r>
    <x v="4"/>
    <x v="294"/>
    <x v="293"/>
    <x v="4"/>
    <x v="4"/>
    <x v="1"/>
    <x v="1"/>
    <x v="750"/>
    <x v="723"/>
  </r>
  <r>
    <x v="2"/>
    <x v="147"/>
    <x v="146"/>
    <x v="8"/>
    <x v="8"/>
    <x v="3"/>
    <x v="3"/>
    <x v="751"/>
    <x v="724"/>
  </r>
  <r>
    <x v="3"/>
    <x v="353"/>
    <x v="352"/>
    <x v="11"/>
    <x v="11"/>
    <x v="4"/>
    <x v="4"/>
    <x v="752"/>
    <x v="725"/>
  </r>
  <r>
    <x v="3"/>
    <x v="354"/>
    <x v="353"/>
    <x v="9"/>
    <x v="9"/>
    <x v="4"/>
    <x v="4"/>
    <x v="753"/>
    <x v="726"/>
  </r>
  <r>
    <x v="5"/>
    <x v="355"/>
    <x v="354"/>
    <x v="0"/>
    <x v="0"/>
    <x v="0"/>
    <x v="0"/>
    <x v="754"/>
    <x v="3"/>
  </r>
  <r>
    <x v="9"/>
    <x v="356"/>
    <x v="355"/>
    <x v="13"/>
    <x v="13"/>
    <x v="1"/>
    <x v="1"/>
    <x v="755"/>
    <x v="727"/>
  </r>
  <r>
    <x v="3"/>
    <x v="348"/>
    <x v="347"/>
    <x v="21"/>
    <x v="21"/>
    <x v="7"/>
    <x v="7"/>
    <x v="756"/>
    <x v="728"/>
  </r>
  <r>
    <x v="3"/>
    <x v="290"/>
    <x v="289"/>
    <x v="37"/>
    <x v="37"/>
    <x v="12"/>
    <x v="12"/>
    <x v="757"/>
    <x v="729"/>
  </r>
  <r>
    <x v="2"/>
    <x v="128"/>
    <x v="127"/>
    <x v="5"/>
    <x v="5"/>
    <x v="3"/>
    <x v="3"/>
    <x v="758"/>
    <x v="730"/>
  </r>
  <r>
    <x v="1"/>
    <x v="208"/>
    <x v="207"/>
    <x v="5"/>
    <x v="5"/>
    <x v="3"/>
    <x v="3"/>
    <x v="759"/>
    <x v="731"/>
  </r>
  <r>
    <x v="3"/>
    <x v="357"/>
    <x v="356"/>
    <x v="8"/>
    <x v="8"/>
    <x v="3"/>
    <x v="3"/>
    <x v="760"/>
    <x v="732"/>
  </r>
  <r>
    <x v="4"/>
    <x v="127"/>
    <x v="126"/>
    <x v="14"/>
    <x v="14"/>
    <x v="6"/>
    <x v="6"/>
    <x v="761"/>
    <x v="733"/>
  </r>
  <r>
    <x v="5"/>
    <x v="358"/>
    <x v="357"/>
    <x v="65"/>
    <x v="65"/>
    <x v="11"/>
    <x v="11"/>
    <x v="762"/>
    <x v="734"/>
  </r>
  <r>
    <x v="2"/>
    <x v="359"/>
    <x v="358"/>
    <x v="5"/>
    <x v="5"/>
    <x v="3"/>
    <x v="3"/>
    <x v="763"/>
    <x v="735"/>
  </r>
  <r>
    <x v="3"/>
    <x v="360"/>
    <x v="359"/>
    <x v="7"/>
    <x v="7"/>
    <x v="1"/>
    <x v="1"/>
    <x v="764"/>
    <x v="736"/>
  </r>
  <r>
    <x v="5"/>
    <x v="18"/>
    <x v="17"/>
    <x v="5"/>
    <x v="5"/>
    <x v="3"/>
    <x v="3"/>
    <x v="765"/>
    <x v="737"/>
  </r>
  <r>
    <x v="1"/>
    <x v="98"/>
    <x v="97"/>
    <x v="14"/>
    <x v="14"/>
    <x v="6"/>
    <x v="6"/>
    <x v="766"/>
    <x v="738"/>
  </r>
  <r>
    <x v="3"/>
    <x v="361"/>
    <x v="360"/>
    <x v="52"/>
    <x v="52"/>
    <x v="12"/>
    <x v="12"/>
    <x v="767"/>
    <x v="739"/>
  </r>
  <r>
    <x v="2"/>
    <x v="39"/>
    <x v="38"/>
    <x v="1"/>
    <x v="1"/>
    <x v="1"/>
    <x v="1"/>
    <x v="768"/>
    <x v="740"/>
  </r>
  <r>
    <x v="9"/>
    <x v="20"/>
    <x v="19"/>
    <x v="1"/>
    <x v="1"/>
    <x v="1"/>
    <x v="1"/>
    <x v="769"/>
    <x v="741"/>
  </r>
  <r>
    <x v="5"/>
    <x v="362"/>
    <x v="361"/>
    <x v="14"/>
    <x v="14"/>
    <x v="6"/>
    <x v="6"/>
    <x v="770"/>
    <x v="742"/>
  </r>
  <r>
    <x v="3"/>
    <x v="363"/>
    <x v="362"/>
    <x v="5"/>
    <x v="5"/>
    <x v="3"/>
    <x v="3"/>
    <x v="771"/>
    <x v="743"/>
  </r>
  <r>
    <x v="3"/>
    <x v="364"/>
    <x v="363"/>
    <x v="29"/>
    <x v="29"/>
    <x v="12"/>
    <x v="12"/>
    <x v="772"/>
    <x v="744"/>
  </r>
  <r>
    <x v="3"/>
    <x v="20"/>
    <x v="19"/>
    <x v="1"/>
    <x v="1"/>
    <x v="1"/>
    <x v="1"/>
    <x v="773"/>
    <x v="745"/>
  </r>
  <r>
    <x v="4"/>
    <x v="30"/>
    <x v="29"/>
    <x v="6"/>
    <x v="6"/>
    <x v="4"/>
    <x v="4"/>
    <x v="774"/>
    <x v="746"/>
  </r>
  <r>
    <x v="1"/>
    <x v="365"/>
    <x v="364"/>
    <x v="16"/>
    <x v="16"/>
    <x v="7"/>
    <x v="7"/>
    <x v="775"/>
    <x v="747"/>
  </r>
  <r>
    <x v="4"/>
    <x v="62"/>
    <x v="61"/>
    <x v="1"/>
    <x v="1"/>
    <x v="1"/>
    <x v="1"/>
    <x v="776"/>
    <x v="748"/>
  </r>
  <r>
    <x v="4"/>
    <x v="366"/>
    <x v="365"/>
    <x v="7"/>
    <x v="7"/>
    <x v="1"/>
    <x v="1"/>
    <x v="777"/>
    <x v="749"/>
  </r>
  <r>
    <x v="1"/>
    <x v="262"/>
    <x v="261"/>
    <x v="23"/>
    <x v="23"/>
    <x v="6"/>
    <x v="6"/>
    <x v="778"/>
    <x v="750"/>
  </r>
  <r>
    <x v="3"/>
    <x v="232"/>
    <x v="231"/>
    <x v="11"/>
    <x v="11"/>
    <x v="4"/>
    <x v="4"/>
    <x v="779"/>
    <x v="751"/>
  </r>
  <r>
    <x v="5"/>
    <x v="351"/>
    <x v="350"/>
    <x v="19"/>
    <x v="19"/>
    <x v="10"/>
    <x v="10"/>
    <x v="780"/>
    <x v="752"/>
  </r>
  <r>
    <x v="2"/>
    <x v="241"/>
    <x v="240"/>
    <x v="27"/>
    <x v="27"/>
    <x v="4"/>
    <x v="4"/>
    <x v="781"/>
    <x v="753"/>
  </r>
  <r>
    <x v="3"/>
    <x v="367"/>
    <x v="366"/>
    <x v="5"/>
    <x v="5"/>
    <x v="3"/>
    <x v="3"/>
    <x v="782"/>
    <x v="754"/>
  </r>
  <r>
    <x v="3"/>
    <x v="368"/>
    <x v="367"/>
    <x v="66"/>
    <x v="66"/>
    <x v="0"/>
    <x v="0"/>
    <x v="783"/>
    <x v="3"/>
  </r>
  <r>
    <x v="4"/>
    <x v="150"/>
    <x v="149"/>
    <x v="5"/>
    <x v="5"/>
    <x v="3"/>
    <x v="3"/>
    <x v="784"/>
    <x v="755"/>
  </r>
  <r>
    <x v="14"/>
    <x v="369"/>
    <x v="368"/>
    <x v="16"/>
    <x v="16"/>
    <x v="7"/>
    <x v="7"/>
    <x v="785"/>
    <x v="756"/>
  </r>
  <r>
    <x v="4"/>
    <x v="318"/>
    <x v="317"/>
    <x v="5"/>
    <x v="5"/>
    <x v="3"/>
    <x v="3"/>
    <x v="786"/>
    <x v="3"/>
  </r>
  <r>
    <x v="1"/>
    <x v="370"/>
    <x v="369"/>
    <x v="5"/>
    <x v="5"/>
    <x v="3"/>
    <x v="3"/>
    <x v="787"/>
    <x v="757"/>
  </r>
  <r>
    <x v="4"/>
    <x v="341"/>
    <x v="340"/>
    <x v="5"/>
    <x v="5"/>
    <x v="3"/>
    <x v="3"/>
    <x v="788"/>
    <x v="758"/>
  </r>
  <r>
    <x v="4"/>
    <x v="316"/>
    <x v="315"/>
    <x v="36"/>
    <x v="36"/>
    <x v="0"/>
    <x v="0"/>
    <x v="789"/>
    <x v="759"/>
  </r>
  <r>
    <x v="3"/>
    <x v="229"/>
    <x v="228"/>
    <x v="5"/>
    <x v="5"/>
    <x v="3"/>
    <x v="3"/>
    <x v="790"/>
    <x v="760"/>
  </r>
  <r>
    <x v="2"/>
    <x v="103"/>
    <x v="102"/>
    <x v="17"/>
    <x v="17"/>
    <x v="8"/>
    <x v="8"/>
    <x v="791"/>
    <x v="761"/>
  </r>
  <r>
    <x v="2"/>
    <x v="371"/>
    <x v="370"/>
    <x v="27"/>
    <x v="27"/>
    <x v="4"/>
    <x v="4"/>
    <x v="792"/>
    <x v="762"/>
  </r>
  <r>
    <x v="1"/>
    <x v="127"/>
    <x v="126"/>
    <x v="14"/>
    <x v="14"/>
    <x v="6"/>
    <x v="6"/>
    <x v="793"/>
    <x v="763"/>
  </r>
  <r>
    <x v="13"/>
    <x v="334"/>
    <x v="333"/>
    <x v="1"/>
    <x v="1"/>
    <x v="1"/>
    <x v="1"/>
    <x v="794"/>
    <x v="764"/>
  </r>
  <r>
    <x v="4"/>
    <x v="372"/>
    <x v="371"/>
    <x v="58"/>
    <x v="58"/>
    <x v="16"/>
    <x v="16"/>
    <x v="795"/>
    <x v="765"/>
  </r>
  <r>
    <x v="2"/>
    <x v="373"/>
    <x v="372"/>
    <x v="62"/>
    <x v="62"/>
    <x v="12"/>
    <x v="12"/>
    <x v="796"/>
    <x v="766"/>
  </r>
  <r>
    <x v="5"/>
    <x v="105"/>
    <x v="104"/>
    <x v="6"/>
    <x v="6"/>
    <x v="4"/>
    <x v="4"/>
    <x v="797"/>
    <x v="767"/>
  </r>
  <r>
    <x v="3"/>
    <x v="97"/>
    <x v="96"/>
    <x v="14"/>
    <x v="14"/>
    <x v="6"/>
    <x v="6"/>
    <x v="798"/>
    <x v="768"/>
  </r>
  <r>
    <x v="5"/>
    <x v="374"/>
    <x v="373"/>
    <x v="7"/>
    <x v="7"/>
    <x v="1"/>
    <x v="1"/>
    <x v="799"/>
    <x v="769"/>
  </r>
  <r>
    <x v="2"/>
    <x v="226"/>
    <x v="225"/>
    <x v="9"/>
    <x v="9"/>
    <x v="4"/>
    <x v="4"/>
    <x v="800"/>
    <x v="3"/>
  </r>
  <r>
    <x v="5"/>
    <x v="266"/>
    <x v="265"/>
    <x v="49"/>
    <x v="49"/>
    <x v="7"/>
    <x v="7"/>
    <x v="801"/>
    <x v="770"/>
  </r>
  <r>
    <x v="9"/>
    <x v="49"/>
    <x v="48"/>
    <x v="18"/>
    <x v="18"/>
    <x v="9"/>
    <x v="9"/>
    <x v="802"/>
    <x v="771"/>
  </r>
  <r>
    <x v="3"/>
    <x v="375"/>
    <x v="374"/>
    <x v="11"/>
    <x v="11"/>
    <x v="4"/>
    <x v="4"/>
    <x v="803"/>
    <x v="772"/>
  </r>
  <r>
    <x v="3"/>
    <x v="376"/>
    <x v="375"/>
    <x v="38"/>
    <x v="38"/>
    <x v="1"/>
    <x v="1"/>
    <x v="804"/>
    <x v="773"/>
  </r>
  <r>
    <x v="6"/>
    <x v="268"/>
    <x v="267"/>
    <x v="16"/>
    <x v="16"/>
    <x v="7"/>
    <x v="7"/>
    <x v="805"/>
    <x v="774"/>
  </r>
  <r>
    <x v="7"/>
    <x v="117"/>
    <x v="116"/>
    <x v="8"/>
    <x v="8"/>
    <x v="3"/>
    <x v="3"/>
    <x v="806"/>
    <x v="775"/>
  </r>
  <r>
    <x v="2"/>
    <x v="17"/>
    <x v="16"/>
    <x v="8"/>
    <x v="8"/>
    <x v="3"/>
    <x v="3"/>
    <x v="807"/>
    <x v="776"/>
  </r>
  <r>
    <x v="7"/>
    <x v="139"/>
    <x v="138"/>
    <x v="9"/>
    <x v="9"/>
    <x v="4"/>
    <x v="4"/>
    <x v="808"/>
    <x v="777"/>
  </r>
  <r>
    <x v="3"/>
    <x v="377"/>
    <x v="376"/>
    <x v="5"/>
    <x v="5"/>
    <x v="3"/>
    <x v="3"/>
    <x v="809"/>
    <x v="778"/>
  </r>
  <r>
    <x v="9"/>
    <x v="132"/>
    <x v="131"/>
    <x v="14"/>
    <x v="14"/>
    <x v="6"/>
    <x v="6"/>
    <x v="810"/>
    <x v="779"/>
  </r>
  <r>
    <x v="3"/>
    <x v="378"/>
    <x v="377"/>
    <x v="10"/>
    <x v="10"/>
    <x v="5"/>
    <x v="5"/>
    <x v="811"/>
    <x v="780"/>
  </r>
  <r>
    <x v="5"/>
    <x v="379"/>
    <x v="378"/>
    <x v="19"/>
    <x v="19"/>
    <x v="10"/>
    <x v="10"/>
    <x v="812"/>
    <x v="781"/>
  </r>
  <r>
    <x v="3"/>
    <x v="96"/>
    <x v="95"/>
    <x v="9"/>
    <x v="9"/>
    <x v="4"/>
    <x v="4"/>
    <x v="813"/>
    <x v="782"/>
  </r>
  <r>
    <x v="6"/>
    <x v="362"/>
    <x v="361"/>
    <x v="14"/>
    <x v="14"/>
    <x v="6"/>
    <x v="6"/>
    <x v="814"/>
    <x v="783"/>
  </r>
  <r>
    <x v="9"/>
    <x v="380"/>
    <x v="379"/>
    <x v="5"/>
    <x v="5"/>
    <x v="3"/>
    <x v="3"/>
    <x v="815"/>
    <x v="784"/>
  </r>
  <r>
    <x v="2"/>
    <x v="97"/>
    <x v="96"/>
    <x v="14"/>
    <x v="14"/>
    <x v="6"/>
    <x v="6"/>
    <x v="816"/>
    <x v="785"/>
  </r>
  <r>
    <x v="5"/>
    <x v="44"/>
    <x v="43"/>
    <x v="6"/>
    <x v="6"/>
    <x v="4"/>
    <x v="4"/>
    <x v="817"/>
    <x v="786"/>
  </r>
  <r>
    <x v="9"/>
    <x v="278"/>
    <x v="277"/>
    <x v="51"/>
    <x v="51"/>
    <x v="11"/>
    <x v="11"/>
    <x v="818"/>
    <x v="787"/>
  </r>
  <r>
    <x v="1"/>
    <x v="82"/>
    <x v="81"/>
    <x v="14"/>
    <x v="14"/>
    <x v="6"/>
    <x v="6"/>
    <x v="819"/>
    <x v="788"/>
  </r>
  <r>
    <x v="1"/>
    <x v="235"/>
    <x v="234"/>
    <x v="11"/>
    <x v="11"/>
    <x v="4"/>
    <x v="4"/>
    <x v="820"/>
    <x v="789"/>
  </r>
  <r>
    <x v="3"/>
    <x v="381"/>
    <x v="380"/>
    <x v="14"/>
    <x v="14"/>
    <x v="6"/>
    <x v="6"/>
    <x v="821"/>
    <x v="790"/>
  </r>
  <r>
    <x v="2"/>
    <x v="321"/>
    <x v="320"/>
    <x v="35"/>
    <x v="35"/>
    <x v="1"/>
    <x v="1"/>
    <x v="822"/>
    <x v="791"/>
  </r>
  <r>
    <x v="4"/>
    <x v="382"/>
    <x v="381"/>
    <x v="9"/>
    <x v="9"/>
    <x v="4"/>
    <x v="4"/>
    <x v="823"/>
    <x v="792"/>
  </r>
  <r>
    <x v="3"/>
    <x v="383"/>
    <x v="382"/>
    <x v="67"/>
    <x v="67"/>
    <x v="5"/>
    <x v="5"/>
    <x v="824"/>
    <x v="793"/>
  </r>
  <r>
    <x v="2"/>
    <x v="378"/>
    <x v="377"/>
    <x v="10"/>
    <x v="10"/>
    <x v="5"/>
    <x v="5"/>
    <x v="825"/>
    <x v="794"/>
  </r>
  <r>
    <x v="3"/>
    <x v="384"/>
    <x v="383"/>
    <x v="29"/>
    <x v="29"/>
    <x v="12"/>
    <x v="12"/>
    <x v="826"/>
    <x v="795"/>
  </r>
  <r>
    <x v="1"/>
    <x v="74"/>
    <x v="73"/>
    <x v="5"/>
    <x v="5"/>
    <x v="3"/>
    <x v="3"/>
    <x v="827"/>
    <x v="796"/>
  </r>
  <r>
    <x v="3"/>
    <x v="385"/>
    <x v="384"/>
    <x v="19"/>
    <x v="19"/>
    <x v="10"/>
    <x v="10"/>
    <x v="828"/>
    <x v="797"/>
  </r>
  <r>
    <x v="6"/>
    <x v="301"/>
    <x v="300"/>
    <x v="5"/>
    <x v="5"/>
    <x v="3"/>
    <x v="3"/>
    <x v="829"/>
    <x v="798"/>
  </r>
  <r>
    <x v="11"/>
    <x v="37"/>
    <x v="36"/>
    <x v="3"/>
    <x v="3"/>
    <x v="2"/>
    <x v="2"/>
    <x v="830"/>
    <x v="799"/>
  </r>
  <r>
    <x v="2"/>
    <x v="386"/>
    <x v="385"/>
    <x v="68"/>
    <x v="68"/>
    <x v="14"/>
    <x v="14"/>
    <x v="831"/>
    <x v="800"/>
  </r>
  <r>
    <x v="3"/>
    <x v="387"/>
    <x v="386"/>
    <x v="13"/>
    <x v="13"/>
    <x v="1"/>
    <x v="1"/>
    <x v="832"/>
    <x v="801"/>
  </r>
  <r>
    <x v="4"/>
    <x v="104"/>
    <x v="103"/>
    <x v="29"/>
    <x v="29"/>
    <x v="12"/>
    <x v="12"/>
    <x v="833"/>
    <x v="802"/>
  </r>
  <r>
    <x v="4"/>
    <x v="51"/>
    <x v="50"/>
    <x v="5"/>
    <x v="5"/>
    <x v="3"/>
    <x v="3"/>
    <x v="834"/>
    <x v="803"/>
  </r>
  <r>
    <x v="2"/>
    <x v="388"/>
    <x v="387"/>
    <x v="8"/>
    <x v="8"/>
    <x v="3"/>
    <x v="3"/>
    <x v="835"/>
    <x v="804"/>
  </r>
  <r>
    <x v="2"/>
    <x v="251"/>
    <x v="250"/>
    <x v="8"/>
    <x v="8"/>
    <x v="3"/>
    <x v="3"/>
    <x v="836"/>
    <x v="805"/>
  </r>
  <r>
    <x v="9"/>
    <x v="142"/>
    <x v="141"/>
    <x v="10"/>
    <x v="10"/>
    <x v="5"/>
    <x v="5"/>
    <x v="837"/>
    <x v="806"/>
  </r>
  <r>
    <x v="8"/>
    <x v="311"/>
    <x v="310"/>
    <x v="13"/>
    <x v="13"/>
    <x v="1"/>
    <x v="1"/>
    <x v="838"/>
    <x v="807"/>
  </r>
  <r>
    <x v="1"/>
    <x v="14"/>
    <x v="13"/>
    <x v="9"/>
    <x v="9"/>
    <x v="4"/>
    <x v="4"/>
    <x v="839"/>
    <x v="808"/>
  </r>
  <r>
    <x v="4"/>
    <x v="389"/>
    <x v="388"/>
    <x v="10"/>
    <x v="10"/>
    <x v="5"/>
    <x v="5"/>
    <x v="840"/>
    <x v="3"/>
  </r>
  <r>
    <x v="6"/>
    <x v="283"/>
    <x v="282"/>
    <x v="11"/>
    <x v="11"/>
    <x v="4"/>
    <x v="4"/>
    <x v="841"/>
    <x v="809"/>
  </r>
  <r>
    <x v="3"/>
    <x v="175"/>
    <x v="174"/>
    <x v="5"/>
    <x v="5"/>
    <x v="3"/>
    <x v="3"/>
    <x v="842"/>
    <x v="810"/>
  </r>
  <r>
    <x v="3"/>
    <x v="176"/>
    <x v="175"/>
    <x v="1"/>
    <x v="1"/>
    <x v="1"/>
    <x v="1"/>
    <x v="843"/>
    <x v="811"/>
  </r>
  <r>
    <x v="4"/>
    <x v="390"/>
    <x v="389"/>
    <x v="36"/>
    <x v="36"/>
    <x v="0"/>
    <x v="0"/>
    <x v="844"/>
    <x v="3"/>
  </r>
  <r>
    <x v="3"/>
    <x v="391"/>
    <x v="390"/>
    <x v="7"/>
    <x v="7"/>
    <x v="1"/>
    <x v="1"/>
    <x v="845"/>
    <x v="812"/>
  </r>
  <r>
    <x v="3"/>
    <x v="362"/>
    <x v="361"/>
    <x v="14"/>
    <x v="14"/>
    <x v="6"/>
    <x v="6"/>
    <x v="846"/>
    <x v="813"/>
  </r>
  <r>
    <x v="5"/>
    <x v="214"/>
    <x v="213"/>
    <x v="11"/>
    <x v="11"/>
    <x v="4"/>
    <x v="4"/>
    <x v="847"/>
    <x v="814"/>
  </r>
  <r>
    <x v="4"/>
    <x v="357"/>
    <x v="356"/>
    <x v="8"/>
    <x v="8"/>
    <x v="3"/>
    <x v="3"/>
    <x v="848"/>
    <x v="815"/>
  </r>
  <r>
    <x v="8"/>
    <x v="205"/>
    <x v="204"/>
    <x v="5"/>
    <x v="5"/>
    <x v="3"/>
    <x v="3"/>
    <x v="849"/>
    <x v="816"/>
  </r>
  <r>
    <x v="2"/>
    <x v="31"/>
    <x v="30"/>
    <x v="7"/>
    <x v="7"/>
    <x v="1"/>
    <x v="1"/>
    <x v="850"/>
    <x v="817"/>
  </r>
  <r>
    <x v="2"/>
    <x v="106"/>
    <x v="105"/>
    <x v="8"/>
    <x v="8"/>
    <x v="3"/>
    <x v="3"/>
    <x v="851"/>
    <x v="818"/>
  </r>
  <r>
    <x v="7"/>
    <x v="66"/>
    <x v="65"/>
    <x v="23"/>
    <x v="23"/>
    <x v="6"/>
    <x v="6"/>
    <x v="852"/>
    <x v="819"/>
  </r>
  <r>
    <x v="4"/>
    <x v="10"/>
    <x v="9"/>
    <x v="7"/>
    <x v="7"/>
    <x v="1"/>
    <x v="1"/>
    <x v="853"/>
    <x v="605"/>
  </r>
  <r>
    <x v="4"/>
    <x v="110"/>
    <x v="109"/>
    <x v="1"/>
    <x v="1"/>
    <x v="1"/>
    <x v="1"/>
    <x v="854"/>
    <x v="820"/>
  </r>
  <r>
    <x v="5"/>
    <x v="392"/>
    <x v="391"/>
    <x v="21"/>
    <x v="21"/>
    <x v="7"/>
    <x v="7"/>
    <x v="855"/>
    <x v="821"/>
  </r>
  <r>
    <x v="3"/>
    <x v="244"/>
    <x v="243"/>
    <x v="33"/>
    <x v="33"/>
    <x v="4"/>
    <x v="4"/>
    <x v="856"/>
    <x v="822"/>
  </r>
  <r>
    <x v="5"/>
    <x v="317"/>
    <x v="316"/>
    <x v="48"/>
    <x v="48"/>
    <x v="9"/>
    <x v="9"/>
    <x v="857"/>
    <x v="823"/>
  </r>
  <r>
    <x v="2"/>
    <x v="123"/>
    <x v="122"/>
    <x v="8"/>
    <x v="8"/>
    <x v="3"/>
    <x v="3"/>
    <x v="858"/>
    <x v="824"/>
  </r>
  <r>
    <x v="6"/>
    <x v="393"/>
    <x v="392"/>
    <x v="63"/>
    <x v="63"/>
    <x v="13"/>
    <x v="13"/>
    <x v="859"/>
    <x v="825"/>
  </r>
  <r>
    <x v="5"/>
    <x v="241"/>
    <x v="240"/>
    <x v="27"/>
    <x v="27"/>
    <x v="4"/>
    <x v="4"/>
    <x v="860"/>
    <x v="826"/>
  </r>
  <r>
    <x v="4"/>
    <x v="350"/>
    <x v="349"/>
    <x v="64"/>
    <x v="64"/>
    <x v="15"/>
    <x v="15"/>
    <x v="861"/>
    <x v="827"/>
  </r>
  <r>
    <x v="4"/>
    <x v="56"/>
    <x v="55"/>
    <x v="8"/>
    <x v="8"/>
    <x v="3"/>
    <x v="3"/>
    <x v="862"/>
    <x v="828"/>
  </r>
  <r>
    <x v="6"/>
    <x v="39"/>
    <x v="38"/>
    <x v="1"/>
    <x v="1"/>
    <x v="1"/>
    <x v="1"/>
    <x v="863"/>
    <x v="829"/>
  </r>
  <r>
    <x v="1"/>
    <x v="394"/>
    <x v="393"/>
    <x v="13"/>
    <x v="13"/>
    <x v="1"/>
    <x v="1"/>
    <x v="864"/>
    <x v="830"/>
  </r>
  <r>
    <x v="2"/>
    <x v="217"/>
    <x v="216"/>
    <x v="1"/>
    <x v="1"/>
    <x v="1"/>
    <x v="1"/>
    <x v="865"/>
    <x v="831"/>
  </r>
  <r>
    <x v="3"/>
    <x v="395"/>
    <x v="394"/>
    <x v="30"/>
    <x v="30"/>
    <x v="12"/>
    <x v="12"/>
    <x v="866"/>
    <x v="832"/>
  </r>
  <r>
    <x v="6"/>
    <x v="191"/>
    <x v="190"/>
    <x v="8"/>
    <x v="8"/>
    <x v="3"/>
    <x v="3"/>
    <x v="867"/>
    <x v="833"/>
  </r>
  <r>
    <x v="1"/>
    <x v="345"/>
    <x v="344"/>
    <x v="32"/>
    <x v="32"/>
    <x v="1"/>
    <x v="1"/>
    <x v="868"/>
    <x v="3"/>
  </r>
  <r>
    <x v="5"/>
    <x v="128"/>
    <x v="127"/>
    <x v="5"/>
    <x v="5"/>
    <x v="3"/>
    <x v="3"/>
    <x v="869"/>
    <x v="834"/>
  </r>
  <r>
    <x v="1"/>
    <x v="41"/>
    <x v="40"/>
    <x v="8"/>
    <x v="8"/>
    <x v="3"/>
    <x v="3"/>
    <x v="870"/>
    <x v="835"/>
  </r>
  <r>
    <x v="3"/>
    <x v="396"/>
    <x v="395"/>
    <x v="10"/>
    <x v="10"/>
    <x v="5"/>
    <x v="5"/>
    <x v="871"/>
    <x v="836"/>
  </r>
  <r>
    <x v="6"/>
    <x v="152"/>
    <x v="151"/>
    <x v="35"/>
    <x v="35"/>
    <x v="1"/>
    <x v="1"/>
    <x v="872"/>
    <x v="837"/>
  </r>
  <r>
    <x v="3"/>
    <x v="9"/>
    <x v="8"/>
    <x v="6"/>
    <x v="6"/>
    <x v="4"/>
    <x v="4"/>
    <x v="873"/>
    <x v="838"/>
  </r>
  <r>
    <x v="8"/>
    <x v="80"/>
    <x v="79"/>
    <x v="5"/>
    <x v="5"/>
    <x v="3"/>
    <x v="3"/>
    <x v="874"/>
    <x v="839"/>
  </r>
  <r>
    <x v="5"/>
    <x v="139"/>
    <x v="138"/>
    <x v="9"/>
    <x v="9"/>
    <x v="4"/>
    <x v="4"/>
    <x v="875"/>
    <x v="840"/>
  </r>
  <r>
    <x v="4"/>
    <x v="173"/>
    <x v="172"/>
    <x v="9"/>
    <x v="9"/>
    <x v="4"/>
    <x v="4"/>
    <x v="876"/>
    <x v="841"/>
  </r>
  <r>
    <x v="6"/>
    <x v="13"/>
    <x v="12"/>
    <x v="8"/>
    <x v="8"/>
    <x v="3"/>
    <x v="3"/>
    <x v="877"/>
    <x v="842"/>
  </r>
  <r>
    <x v="2"/>
    <x v="354"/>
    <x v="353"/>
    <x v="9"/>
    <x v="9"/>
    <x v="4"/>
    <x v="4"/>
    <x v="878"/>
    <x v="843"/>
  </r>
  <r>
    <x v="2"/>
    <x v="267"/>
    <x v="266"/>
    <x v="1"/>
    <x v="1"/>
    <x v="1"/>
    <x v="1"/>
    <x v="879"/>
    <x v="844"/>
  </r>
  <r>
    <x v="5"/>
    <x v="397"/>
    <x v="396"/>
    <x v="5"/>
    <x v="5"/>
    <x v="3"/>
    <x v="3"/>
    <x v="880"/>
    <x v="845"/>
  </r>
  <r>
    <x v="4"/>
    <x v="398"/>
    <x v="397"/>
    <x v="49"/>
    <x v="49"/>
    <x v="7"/>
    <x v="7"/>
    <x v="881"/>
    <x v="3"/>
  </r>
  <r>
    <x v="1"/>
    <x v="266"/>
    <x v="265"/>
    <x v="49"/>
    <x v="49"/>
    <x v="7"/>
    <x v="7"/>
    <x v="882"/>
    <x v="846"/>
  </r>
  <r>
    <x v="3"/>
    <x v="351"/>
    <x v="350"/>
    <x v="19"/>
    <x v="19"/>
    <x v="10"/>
    <x v="10"/>
    <x v="883"/>
    <x v="847"/>
  </r>
  <r>
    <x v="6"/>
    <x v="341"/>
    <x v="340"/>
    <x v="5"/>
    <x v="5"/>
    <x v="3"/>
    <x v="3"/>
    <x v="884"/>
    <x v="848"/>
  </r>
  <r>
    <x v="5"/>
    <x v="149"/>
    <x v="148"/>
    <x v="1"/>
    <x v="1"/>
    <x v="1"/>
    <x v="1"/>
    <x v="885"/>
    <x v="849"/>
  </r>
  <r>
    <x v="6"/>
    <x v="176"/>
    <x v="175"/>
    <x v="1"/>
    <x v="1"/>
    <x v="1"/>
    <x v="1"/>
    <x v="886"/>
    <x v="850"/>
  </r>
  <r>
    <x v="3"/>
    <x v="399"/>
    <x v="398"/>
    <x v="69"/>
    <x v="69"/>
    <x v="4"/>
    <x v="4"/>
    <x v="887"/>
    <x v="3"/>
  </r>
  <r>
    <x v="3"/>
    <x v="400"/>
    <x v="399"/>
    <x v="5"/>
    <x v="5"/>
    <x v="3"/>
    <x v="3"/>
    <x v="888"/>
    <x v="851"/>
  </r>
  <r>
    <x v="8"/>
    <x v="150"/>
    <x v="149"/>
    <x v="5"/>
    <x v="5"/>
    <x v="3"/>
    <x v="3"/>
    <x v="889"/>
    <x v="852"/>
  </r>
  <r>
    <x v="4"/>
    <x v="226"/>
    <x v="225"/>
    <x v="9"/>
    <x v="9"/>
    <x v="4"/>
    <x v="4"/>
    <x v="890"/>
    <x v="3"/>
  </r>
  <r>
    <x v="8"/>
    <x v="75"/>
    <x v="74"/>
    <x v="1"/>
    <x v="1"/>
    <x v="1"/>
    <x v="1"/>
    <x v="891"/>
    <x v="853"/>
  </r>
  <r>
    <x v="6"/>
    <x v="401"/>
    <x v="400"/>
    <x v="53"/>
    <x v="53"/>
    <x v="14"/>
    <x v="14"/>
    <x v="892"/>
    <x v="854"/>
  </r>
  <r>
    <x v="5"/>
    <x v="254"/>
    <x v="253"/>
    <x v="7"/>
    <x v="7"/>
    <x v="1"/>
    <x v="1"/>
    <x v="893"/>
    <x v="855"/>
  </r>
  <r>
    <x v="1"/>
    <x v="402"/>
    <x v="401"/>
    <x v="70"/>
    <x v="70"/>
    <x v="8"/>
    <x v="8"/>
    <x v="894"/>
    <x v="856"/>
  </r>
  <r>
    <x v="9"/>
    <x v="66"/>
    <x v="65"/>
    <x v="23"/>
    <x v="23"/>
    <x v="6"/>
    <x v="6"/>
    <x v="895"/>
    <x v="857"/>
  </r>
  <r>
    <x v="1"/>
    <x v="42"/>
    <x v="41"/>
    <x v="5"/>
    <x v="5"/>
    <x v="3"/>
    <x v="3"/>
    <x v="896"/>
    <x v="858"/>
  </r>
  <r>
    <x v="8"/>
    <x v="83"/>
    <x v="82"/>
    <x v="13"/>
    <x v="13"/>
    <x v="1"/>
    <x v="1"/>
    <x v="897"/>
    <x v="859"/>
  </r>
  <r>
    <x v="6"/>
    <x v="403"/>
    <x v="402"/>
    <x v="40"/>
    <x v="40"/>
    <x v="11"/>
    <x v="11"/>
    <x v="898"/>
    <x v="860"/>
  </r>
  <r>
    <x v="2"/>
    <x v="404"/>
    <x v="403"/>
    <x v="9"/>
    <x v="9"/>
    <x v="4"/>
    <x v="4"/>
    <x v="899"/>
    <x v="861"/>
  </r>
  <r>
    <x v="5"/>
    <x v="61"/>
    <x v="60"/>
    <x v="21"/>
    <x v="21"/>
    <x v="7"/>
    <x v="7"/>
    <x v="900"/>
    <x v="862"/>
  </r>
  <r>
    <x v="3"/>
    <x v="115"/>
    <x v="114"/>
    <x v="15"/>
    <x v="15"/>
    <x v="1"/>
    <x v="1"/>
    <x v="901"/>
    <x v="863"/>
  </r>
  <r>
    <x v="8"/>
    <x v="243"/>
    <x v="242"/>
    <x v="5"/>
    <x v="5"/>
    <x v="3"/>
    <x v="3"/>
    <x v="902"/>
    <x v="864"/>
  </r>
  <r>
    <x v="3"/>
    <x v="355"/>
    <x v="354"/>
    <x v="0"/>
    <x v="0"/>
    <x v="0"/>
    <x v="0"/>
    <x v="903"/>
    <x v="865"/>
  </r>
  <r>
    <x v="4"/>
    <x v="122"/>
    <x v="121"/>
    <x v="10"/>
    <x v="10"/>
    <x v="5"/>
    <x v="5"/>
    <x v="904"/>
    <x v="866"/>
  </r>
  <r>
    <x v="4"/>
    <x v="5"/>
    <x v="5"/>
    <x v="3"/>
    <x v="3"/>
    <x v="2"/>
    <x v="2"/>
    <x v="905"/>
    <x v="867"/>
  </r>
  <r>
    <x v="2"/>
    <x v="221"/>
    <x v="220"/>
    <x v="32"/>
    <x v="32"/>
    <x v="1"/>
    <x v="1"/>
    <x v="906"/>
    <x v="868"/>
  </r>
  <r>
    <x v="3"/>
    <x v="405"/>
    <x v="404"/>
    <x v="32"/>
    <x v="32"/>
    <x v="1"/>
    <x v="1"/>
    <x v="907"/>
    <x v="869"/>
  </r>
  <r>
    <x v="5"/>
    <x v="42"/>
    <x v="41"/>
    <x v="5"/>
    <x v="5"/>
    <x v="3"/>
    <x v="3"/>
    <x v="908"/>
    <x v="870"/>
  </r>
  <r>
    <x v="2"/>
    <x v="12"/>
    <x v="11"/>
    <x v="1"/>
    <x v="1"/>
    <x v="1"/>
    <x v="1"/>
    <x v="909"/>
    <x v="871"/>
  </r>
  <r>
    <x v="4"/>
    <x v="223"/>
    <x v="222"/>
    <x v="14"/>
    <x v="14"/>
    <x v="6"/>
    <x v="6"/>
    <x v="910"/>
    <x v="872"/>
  </r>
  <r>
    <x v="5"/>
    <x v="153"/>
    <x v="152"/>
    <x v="25"/>
    <x v="25"/>
    <x v="4"/>
    <x v="4"/>
    <x v="911"/>
    <x v="873"/>
  </r>
  <r>
    <x v="3"/>
    <x v="392"/>
    <x v="391"/>
    <x v="21"/>
    <x v="21"/>
    <x v="7"/>
    <x v="7"/>
    <x v="912"/>
    <x v="874"/>
  </r>
  <r>
    <x v="2"/>
    <x v="196"/>
    <x v="195"/>
    <x v="5"/>
    <x v="5"/>
    <x v="3"/>
    <x v="3"/>
    <x v="913"/>
    <x v="875"/>
  </r>
  <r>
    <x v="1"/>
    <x v="58"/>
    <x v="57"/>
    <x v="8"/>
    <x v="8"/>
    <x v="3"/>
    <x v="3"/>
    <x v="914"/>
    <x v="876"/>
  </r>
  <r>
    <x v="3"/>
    <x v="406"/>
    <x v="405"/>
    <x v="10"/>
    <x v="10"/>
    <x v="5"/>
    <x v="5"/>
    <x v="915"/>
    <x v="877"/>
  </r>
  <r>
    <x v="1"/>
    <x v="47"/>
    <x v="46"/>
    <x v="17"/>
    <x v="17"/>
    <x v="8"/>
    <x v="8"/>
    <x v="916"/>
    <x v="878"/>
  </r>
  <r>
    <x v="9"/>
    <x v="71"/>
    <x v="70"/>
    <x v="14"/>
    <x v="14"/>
    <x v="6"/>
    <x v="6"/>
    <x v="917"/>
    <x v="879"/>
  </r>
  <r>
    <x v="1"/>
    <x v="374"/>
    <x v="373"/>
    <x v="7"/>
    <x v="7"/>
    <x v="1"/>
    <x v="1"/>
    <x v="918"/>
    <x v="880"/>
  </r>
  <r>
    <x v="8"/>
    <x v="133"/>
    <x v="132"/>
    <x v="5"/>
    <x v="5"/>
    <x v="3"/>
    <x v="3"/>
    <x v="919"/>
    <x v="881"/>
  </r>
  <r>
    <x v="6"/>
    <x v="126"/>
    <x v="125"/>
    <x v="32"/>
    <x v="32"/>
    <x v="1"/>
    <x v="1"/>
    <x v="920"/>
    <x v="882"/>
  </r>
  <r>
    <x v="3"/>
    <x v="85"/>
    <x v="84"/>
    <x v="7"/>
    <x v="7"/>
    <x v="1"/>
    <x v="1"/>
    <x v="921"/>
    <x v="883"/>
  </r>
  <r>
    <x v="5"/>
    <x v="407"/>
    <x v="406"/>
    <x v="71"/>
    <x v="71"/>
    <x v="12"/>
    <x v="12"/>
    <x v="922"/>
    <x v="884"/>
  </r>
  <r>
    <x v="10"/>
    <x v="121"/>
    <x v="120"/>
    <x v="14"/>
    <x v="14"/>
    <x v="6"/>
    <x v="6"/>
    <x v="923"/>
    <x v="885"/>
  </r>
  <r>
    <x v="6"/>
    <x v="151"/>
    <x v="150"/>
    <x v="6"/>
    <x v="6"/>
    <x v="4"/>
    <x v="4"/>
    <x v="924"/>
    <x v="886"/>
  </r>
  <r>
    <x v="6"/>
    <x v="408"/>
    <x v="407"/>
    <x v="13"/>
    <x v="13"/>
    <x v="1"/>
    <x v="1"/>
    <x v="925"/>
    <x v="887"/>
  </r>
  <r>
    <x v="1"/>
    <x v="224"/>
    <x v="223"/>
    <x v="14"/>
    <x v="14"/>
    <x v="6"/>
    <x v="6"/>
    <x v="926"/>
    <x v="888"/>
  </r>
  <r>
    <x v="1"/>
    <x v="222"/>
    <x v="221"/>
    <x v="10"/>
    <x v="10"/>
    <x v="5"/>
    <x v="5"/>
    <x v="927"/>
    <x v="889"/>
  </r>
  <r>
    <x v="3"/>
    <x v="409"/>
    <x v="408"/>
    <x v="16"/>
    <x v="16"/>
    <x v="7"/>
    <x v="7"/>
    <x v="928"/>
    <x v="890"/>
  </r>
  <r>
    <x v="2"/>
    <x v="410"/>
    <x v="409"/>
    <x v="72"/>
    <x v="72"/>
    <x v="11"/>
    <x v="11"/>
    <x v="929"/>
    <x v="891"/>
  </r>
  <r>
    <x v="0"/>
    <x v="26"/>
    <x v="25"/>
    <x v="13"/>
    <x v="13"/>
    <x v="1"/>
    <x v="1"/>
    <x v="930"/>
    <x v="892"/>
  </r>
  <r>
    <x v="2"/>
    <x v="77"/>
    <x v="76"/>
    <x v="8"/>
    <x v="8"/>
    <x v="3"/>
    <x v="3"/>
    <x v="931"/>
    <x v="893"/>
  </r>
  <r>
    <x v="15"/>
    <x v="411"/>
    <x v="410"/>
    <x v="40"/>
    <x v="40"/>
    <x v="11"/>
    <x v="11"/>
    <x v="932"/>
    <x v="894"/>
  </r>
  <r>
    <x v="4"/>
    <x v="153"/>
    <x v="152"/>
    <x v="25"/>
    <x v="25"/>
    <x v="4"/>
    <x v="4"/>
    <x v="933"/>
    <x v="895"/>
  </r>
  <r>
    <x v="6"/>
    <x v="412"/>
    <x v="411"/>
    <x v="36"/>
    <x v="36"/>
    <x v="0"/>
    <x v="0"/>
    <x v="934"/>
    <x v="896"/>
  </r>
  <r>
    <x v="3"/>
    <x v="413"/>
    <x v="412"/>
    <x v="11"/>
    <x v="11"/>
    <x v="4"/>
    <x v="4"/>
    <x v="935"/>
    <x v="897"/>
  </r>
  <r>
    <x v="2"/>
    <x v="99"/>
    <x v="98"/>
    <x v="14"/>
    <x v="14"/>
    <x v="6"/>
    <x v="6"/>
    <x v="936"/>
    <x v="898"/>
  </r>
  <r>
    <x v="1"/>
    <x v="88"/>
    <x v="87"/>
    <x v="26"/>
    <x v="26"/>
    <x v="12"/>
    <x v="12"/>
    <x v="937"/>
    <x v="899"/>
  </r>
  <r>
    <x v="4"/>
    <x v="377"/>
    <x v="376"/>
    <x v="5"/>
    <x v="5"/>
    <x v="3"/>
    <x v="3"/>
    <x v="938"/>
    <x v="900"/>
  </r>
  <r>
    <x v="6"/>
    <x v="414"/>
    <x v="413"/>
    <x v="5"/>
    <x v="5"/>
    <x v="3"/>
    <x v="3"/>
    <x v="939"/>
    <x v="3"/>
  </r>
  <r>
    <x v="1"/>
    <x v="147"/>
    <x v="146"/>
    <x v="8"/>
    <x v="8"/>
    <x v="3"/>
    <x v="3"/>
    <x v="940"/>
    <x v="901"/>
  </r>
  <r>
    <x v="3"/>
    <x v="415"/>
    <x v="414"/>
    <x v="13"/>
    <x v="13"/>
    <x v="1"/>
    <x v="1"/>
    <x v="941"/>
    <x v="902"/>
  </r>
  <r>
    <x v="2"/>
    <x v="171"/>
    <x v="170"/>
    <x v="27"/>
    <x v="27"/>
    <x v="4"/>
    <x v="4"/>
    <x v="942"/>
    <x v="3"/>
  </r>
  <r>
    <x v="5"/>
    <x v="166"/>
    <x v="165"/>
    <x v="8"/>
    <x v="8"/>
    <x v="3"/>
    <x v="3"/>
    <x v="943"/>
    <x v="903"/>
  </r>
  <r>
    <x v="5"/>
    <x v="327"/>
    <x v="326"/>
    <x v="43"/>
    <x v="43"/>
    <x v="14"/>
    <x v="14"/>
    <x v="944"/>
    <x v="904"/>
  </r>
  <r>
    <x v="1"/>
    <x v="357"/>
    <x v="356"/>
    <x v="8"/>
    <x v="8"/>
    <x v="3"/>
    <x v="3"/>
    <x v="945"/>
    <x v="905"/>
  </r>
  <r>
    <x v="5"/>
    <x v="189"/>
    <x v="188"/>
    <x v="9"/>
    <x v="9"/>
    <x v="4"/>
    <x v="4"/>
    <x v="946"/>
    <x v="906"/>
  </r>
  <r>
    <x v="3"/>
    <x v="260"/>
    <x v="259"/>
    <x v="7"/>
    <x v="7"/>
    <x v="1"/>
    <x v="1"/>
    <x v="947"/>
    <x v="907"/>
  </r>
  <r>
    <x v="6"/>
    <x v="107"/>
    <x v="106"/>
    <x v="30"/>
    <x v="30"/>
    <x v="12"/>
    <x v="12"/>
    <x v="948"/>
    <x v="908"/>
  </r>
  <r>
    <x v="2"/>
    <x v="349"/>
    <x v="348"/>
    <x v="8"/>
    <x v="8"/>
    <x v="3"/>
    <x v="3"/>
    <x v="949"/>
    <x v="909"/>
  </r>
  <r>
    <x v="5"/>
    <x v="283"/>
    <x v="282"/>
    <x v="11"/>
    <x v="11"/>
    <x v="4"/>
    <x v="4"/>
    <x v="950"/>
    <x v="910"/>
  </r>
  <r>
    <x v="2"/>
    <x v="205"/>
    <x v="204"/>
    <x v="5"/>
    <x v="5"/>
    <x v="3"/>
    <x v="3"/>
    <x v="951"/>
    <x v="911"/>
  </r>
  <r>
    <x v="3"/>
    <x v="197"/>
    <x v="196"/>
    <x v="25"/>
    <x v="25"/>
    <x v="4"/>
    <x v="4"/>
    <x v="952"/>
    <x v="912"/>
  </r>
  <r>
    <x v="13"/>
    <x v="374"/>
    <x v="373"/>
    <x v="7"/>
    <x v="7"/>
    <x v="1"/>
    <x v="1"/>
    <x v="953"/>
    <x v="913"/>
  </r>
  <r>
    <x v="2"/>
    <x v="167"/>
    <x v="166"/>
    <x v="10"/>
    <x v="10"/>
    <x v="5"/>
    <x v="5"/>
    <x v="954"/>
    <x v="914"/>
  </r>
  <r>
    <x v="5"/>
    <x v="19"/>
    <x v="18"/>
    <x v="11"/>
    <x v="11"/>
    <x v="4"/>
    <x v="4"/>
    <x v="955"/>
    <x v="915"/>
  </r>
  <r>
    <x v="3"/>
    <x v="272"/>
    <x v="271"/>
    <x v="27"/>
    <x v="27"/>
    <x v="4"/>
    <x v="4"/>
    <x v="956"/>
    <x v="916"/>
  </r>
  <r>
    <x v="4"/>
    <x v="283"/>
    <x v="282"/>
    <x v="11"/>
    <x v="11"/>
    <x v="4"/>
    <x v="4"/>
    <x v="957"/>
    <x v="917"/>
  </r>
  <r>
    <x v="1"/>
    <x v="56"/>
    <x v="55"/>
    <x v="8"/>
    <x v="8"/>
    <x v="3"/>
    <x v="3"/>
    <x v="958"/>
    <x v="918"/>
  </r>
  <r>
    <x v="5"/>
    <x v="369"/>
    <x v="368"/>
    <x v="16"/>
    <x v="16"/>
    <x v="7"/>
    <x v="7"/>
    <x v="959"/>
    <x v="919"/>
  </r>
  <r>
    <x v="6"/>
    <x v="60"/>
    <x v="59"/>
    <x v="1"/>
    <x v="1"/>
    <x v="1"/>
    <x v="1"/>
    <x v="960"/>
    <x v="3"/>
  </r>
  <r>
    <x v="3"/>
    <x v="416"/>
    <x v="415"/>
    <x v="38"/>
    <x v="38"/>
    <x v="1"/>
    <x v="1"/>
    <x v="961"/>
    <x v="920"/>
  </r>
  <r>
    <x v="2"/>
    <x v="173"/>
    <x v="172"/>
    <x v="9"/>
    <x v="9"/>
    <x v="4"/>
    <x v="4"/>
    <x v="962"/>
    <x v="921"/>
  </r>
  <r>
    <x v="2"/>
    <x v="417"/>
    <x v="416"/>
    <x v="5"/>
    <x v="5"/>
    <x v="3"/>
    <x v="3"/>
    <x v="963"/>
    <x v="922"/>
  </r>
  <r>
    <x v="2"/>
    <x v="137"/>
    <x v="136"/>
    <x v="1"/>
    <x v="1"/>
    <x v="1"/>
    <x v="1"/>
    <x v="964"/>
    <x v="923"/>
  </r>
  <r>
    <x v="3"/>
    <x v="326"/>
    <x v="325"/>
    <x v="6"/>
    <x v="6"/>
    <x v="4"/>
    <x v="4"/>
    <x v="965"/>
    <x v="924"/>
  </r>
  <r>
    <x v="3"/>
    <x v="373"/>
    <x v="372"/>
    <x v="62"/>
    <x v="62"/>
    <x v="12"/>
    <x v="12"/>
    <x v="966"/>
    <x v="925"/>
  </r>
  <r>
    <x v="6"/>
    <x v="32"/>
    <x v="31"/>
    <x v="5"/>
    <x v="5"/>
    <x v="3"/>
    <x v="3"/>
    <x v="967"/>
    <x v="926"/>
  </r>
  <r>
    <x v="3"/>
    <x v="371"/>
    <x v="370"/>
    <x v="27"/>
    <x v="27"/>
    <x v="4"/>
    <x v="4"/>
    <x v="968"/>
    <x v="927"/>
  </r>
  <r>
    <x v="3"/>
    <x v="285"/>
    <x v="284"/>
    <x v="9"/>
    <x v="9"/>
    <x v="4"/>
    <x v="4"/>
    <x v="969"/>
    <x v="928"/>
  </r>
  <r>
    <x v="4"/>
    <x v="418"/>
    <x v="417"/>
    <x v="10"/>
    <x v="10"/>
    <x v="5"/>
    <x v="5"/>
    <x v="970"/>
    <x v="929"/>
  </r>
  <r>
    <x v="3"/>
    <x v="419"/>
    <x v="418"/>
    <x v="59"/>
    <x v="59"/>
    <x v="17"/>
    <x v="17"/>
    <x v="971"/>
    <x v="930"/>
  </r>
  <r>
    <x v="8"/>
    <x v="420"/>
    <x v="419"/>
    <x v="13"/>
    <x v="13"/>
    <x v="1"/>
    <x v="1"/>
    <x v="972"/>
    <x v="931"/>
  </r>
  <r>
    <x v="3"/>
    <x v="421"/>
    <x v="420"/>
    <x v="52"/>
    <x v="52"/>
    <x v="12"/>
    <x v="12"/>
    <x v="973"/>
    <x v="932"/>
  </r>
  <r>
    <x v="3"/>
    <x v="422"/>
    <x v="421"/>
    <x v="10"/>
    <x v="10"/>
    <x v="5"/>
    <x v="5"/>
    <x v="974"/>
    <x v="933"/>
  </r>
  <r>
    <x v="8"/>
    <x v="39"/>
    <x v="38"/>
    <x v="1"/>
    <x v="1"/>
    <x v="1"/>
    <x v="1"/>
    <x v="975"/>
    <x v="3"/>
  </r>
  <r>
    <x v="2"/>
    <x v="191"/>
    <x v="190"/>
    <x v="8"/>
    <x v="8"/>
    <x v="3"/>
    <x v="3"/>
    <x v="976"/>
    <x v="934"/>
  </r>
  <r>
    <x v="4"/>
    <x v="94"/>
    <x v="93"/>
    <x v="10"/>
    <x v="10"/>
    <x v="5"/>
    <x v="5"/>
    <x v="977"/>
    <x v="935"/>
  </r>
  <r>
    <x v="5"/>
    <x v="353"/>
    <x v="352"/>
    <x v="11"/>
    <x v="11"/>
    <x v="4"/>
    <x v="4"/>
    <x v="978"/>
    <x v="936"/>
  </r>
  <r>
    <x v="1"/>
    <x v="423"/>
    <x v="422"/>
    <x v="13"/>
    <x v="13"/>
    <x v="1"/>
    <x v="1"/>
    <x v="979"/>
    <x v="937"/>
  </r>
  <r>
    <x v="3"/>
    <x v="424"/>
    <x v="423"/>
    <x v="8"/>
    <x v="8"/>
    <x v="3"/>
    <x v="3"/>
    <x v="980"/>
    <x v="938"/>
  </r>
  <r>
    <x v="8"/>
    <x v="24"/>
    <x v="23"/>
    <x v="5"/>
    <x v="5"/>
    <x v="3"/>
    <x v="3"/>
    <x v="981"/>
    <x v="939"/>
  </r>
  <r>
    <x v="3"/>
    <x v="425"/>
    <x v="424"/>
    <x v="42"/>
    <x v="42"/>
    <x v="4"/>
    <x v="4"/>
    <x v="982"/>
    <x v="940"/>
  </r>
  <r>
    <x v="3"/>
    <x v="426"/>
    <x v="425"/>
    <x v="17"/>
    <x v="17"/>
    <x v="8"/>
    <x v="8"/>
    <x v="983"/>
    <x v="941"/>
  </r>
  <r>
    <x v="6"/>
    <x v="84"/>
    <x v="83"/>
    <x v="25"/>
    <x v="25"/>
    <x v="4"/>
    <x v="4"/>
    <x v="984"/>
    <x v="942"/>
  </r>
  <r>
    <x v="1"/>
    <x v="271"/>
    <x v="270"/>
    <x v="36"/>
    <x v="36"/>
    <x v="0"/>
    <x v="0"/>
    <x v="985"/>
    <x v="943"/>
  </r>
  <r>
    <x v="2"/>
    <x v="110"/>
    <x v="109"/>
    <x v="1"/>
    <x v="1"/>
    <x v="1"/>
    <x v="1"/>
    <x v="986"/>
    <x v="944"/>
  </r>
  <r>
    <x v="6"/>
    <x v="95"/>
    <x v="94"/>
    <x v="23"/>
    <x v="23"/>
    <x v="6"/>
    <x v="6"/>
    <x v="987"/>
    <x v="945"/>
  </r>
  <r>
    <x v="4"/>
    <x v="58"/>
    <x v="57"/>
    <x v="8"/>
    <x v="8"/>
    <x v="3"/>
    <x v="3"/>
    <x v="988"/>
    <x v="946"/>
  </r>
  <r>
    <x v="8"/>
    <x v="81"/>
    <x v="80"/>
    <x v="5"/>
    <x v="5"/>
    <x v="3"/>
    <x v="3"/>
    <x v="989"/>
    <x v="947"/>
  </r>
  <r>
    <x v="5"/>
    <x v="427"/>
    <x v="426"/>
    <x v="5"/>
    <x v="5"/>
    <x v="3"/>
    <x v="3"/>
    <x v="990"/>
    <x v="3"/>
  </r>
  <r>
    <x v="6"/>
    <x v="159"/>
    <x v="158"/>
    <x v="37"/>
    <x v="37"/>
    <x v="12"/>
    <x v="12"/>
    <x v="991"/>
    <x v="948"/>
  </r>
  <r>
    <x v="5"/>
    <x v="87"/>
    <x v="86"/>
    <x v="8"/>
    <x v="8"/>
    <x v="3"/>
    <x v="3"/>
    <x v="992"/>
    <x v="949"/>
  </r>
  <r>
    <x v="8"/>
    <x v="218"/>
    <x v="217"/>
    <x v="42"/>
    <x v="42"/>
    <x v="4"/>
    <x v="4"/>
    <x v="993"/>
    <x v="3"/>
  </r>
  <r>
    <x v="5"/>
    <x v="250"/>
    <x v="249"/>
    <x v="8"/>
    <x v="8"/>
    <x v="3"/>
    <x v="3"/>
    <x v="994"/>
    <x v="950"/>
  </r>
  <r>
    <x v="2"/>
    <x v="151"/>
    <x v="150"/>
    <x v="6"/>
    <x v="6"/>
    <x v="4"/>
    <x v="4"/>
    <x v="995"/>
    <x v="951"/>
  </r>
  <r>
    <x v="16"/>
    <x v="109"/>
    <x v="108"/>
    <x v="14"/>
    <x v="14"/>
    <x v="6"/>
    <x v="6"/>
    <x v="996"/>
    <x v="952"/>
  </r>
  <r>
    <x v="3"/>
    <x v="428"/>
    <x v="427"/>
    <x v="32"/>
    <x v="32"/>
    <x v="1"/>
    <x v="1"/>
    <x v="997"/>
    <x v="953"/>
  </r>
  <r>
    <x v="5"/>
    <x v="429"/>
    <x v="428"/>
    <x v="28"/>
    <x v="28"/>
    <x v="13"/>
    <x v="13"/>
    <x v="998"/>
    <x v="954"/>
  </r>
  <r>
    <x v="2"/>
    <x v="215"/>
    <x v="214"/>
    <x v="5"/>
    <x v="5"/>
    <x v="3"/>
    <x v="3"/>
    <x v="999"/>
    <x v="955"/>
  </r>
  <r>
    <x v="5"/>
    <x v="213"/>
    <x v="212"/>
    <x v="8"/>
    <x v="8"/>
    <x v="3"/>
    <x v="3"/>
    <x v="1000"/>
    <x v="956"/>
  </r>
  <r>
    <x v="6"/>
    <x v="132"/>
    <x v="131"/>
    <x v="14"/>
    <x v="14"/>
    <x v="6"/>
    <x v="6"/>
    <x v="1001"/>
    <x v="957"/>
  </r>
  <r>
    <x v="3"/>
    <x v="268"/>
    <x v="267"/>
    <x v="16"/>
    <x v="16"/>
    <x v="7"/>
    <x v="7"/>
    <x v="1002"/>
    <x v="958"/>
  </r>
  <r>
    <x v="3"/>
    <x v="27"/>
    <x v="26"/>
    <x v="9"/>
    <x v="9"/>
    <x v="4"/>
    <x v="4"/>
    <x v="1003"/>
    <x v="959"/>
  </r>
  <r>
    <x v="1"/>
    <x v="430"/>
    <x v="429"/>
    <x v="5"/>
    <x v="5"/>
    <x v="3"/>
    <x v="3"/>
    <x v="1004"/>
    <x v="960"/>
  </r>
  <r>
    <x v="2"/>
    <x v="364"/>
    <x v="363"/>
    <x v="29"/>
    <x v="29"/>
    <x v="12"/>
    <x v="12"/>
    <x v="1005"/>
    <x v="961"/>
  </r>
  <r>
    <x v="9"/>
    <x v="187"/>
    <x v="186"/>
    <x v="34"/>
    <x v="34"/>
    <x v="1"/>
    <x v="1"/>
    <x v="1006"/>
    <x v="962"/>
  </r>
  <r>
    <x v="3"/>
    <x v="431"/>
    <x v="430"/>
    <x v="62"/>
    <x v="62"/>
    <x v="12"/>
    <x v="12"/>
    <x v="1007"/>
    <x v="963"/>
  </r>
  <r>
    <x v="3"/>
    <x v="432"/>
    <x v="431"/>
    <x v="1"/>
    <x v="1"/>
    <x v="1"/>
    <x v="1"/>
    <x v="1008"/>
    <x v="964"/>
  </r>
  <r>
    <x v="5"/>
    <x v="433"/>
    <x v="432"/>
    <x v="26"/>
    <x v="26"/>
    <x v="12"/>
    <x v="12"/>
    <x v="1009"/>
    <x v="965"/>
  </r>
  <r>
    <x v="4"/>
    <x v="360"/>
    <x v="359"/>
    <x v="7"/>
    <x v="7"/>
    <x v="1"/>
    <x v="1"/>
    <x v="1010"/>
    <x v="966"/>
  </r>
  <r>
    <x v="9"/>
    <x v="312"/>
    <x v="311"/>
    <x v="5"/>
    <x v="5"/>
    <x v="3"/>
    <x v="3"/>
    <x v="1011"/>
    <x v="967"/>
  </r>
  <r>
    <x v="5"/>
    <x v="133"/>
    <x v="132"/>
    <x v="5"/>
    <x v="5"/>
    <x v="3"/>
    <x v="3"/>
    <x v="1012"/>
    <x v="968"/>
  </r>
  <r>
    <x v="1"/>
    <x v="362"/>
    <x v="361"/>
    <x v="14"/>
    <x v="14"/>
    <x v="6"/>
    <x v="6"/>
    <x v="1013"/>
    <x v="969"/>
  </r>
  <r>
    <x v="2"/>
    <x v="290"/>
    <x v="289"/>
    <x v="37"/>
    <x v="37"/>
    <x v="12"/>
    <x v="12"/>
    <x v="1014"/>
    <x v="970"/>
  </r>
  <r>
    <x v="3"/>
    <x v="434"/>
    <x v="433"/>
    <x v="10"/>
    <x v="10"/>
    <x v="5"/>
    <x v="5"/>
    <x v="1015"/>
    <x v="971"/>
  </r>
  <r>
    <x v="6"/>
    <x v="166"/>
    <x v="165"/>
    <x v="8"/>
    <x v="8"/>
    <x v="3"/>
    <x v="3"/>
    <x v="1016"/>
    <x v="972"/>
  </r>
  <r>
    <x v="1"/>
    <x v="242"/>
    <x v="241"/>
    <x v="9"/>
    <x v="9"/>
    <x v="4"/>
    <x v="4"/>
    <x v="1017"/>
    <x v="973"/>
  </r>
  <r>
    <x v="4"/>
    <x v="399"/>
    <x v="398"/>
    <x v="69"/>
    <x v="69"/>
    <x v="4"/>
    <x v="4"/>
    <x v="1018"/>
    <x v="974"/>
  </r>
  <r>
    <x v="5"/>
    <x v="360"/>
    <x v="359"/>
    <x v="7"/>
    <x v="7"/>
    <x v="1"/>
    <x v="1"/>
    <x v="1019"/>
    <x v="975"/>
  </r>
  <r>
    <x v="4"/>
    <x v="187"/>
    <x v="186"/>
    <x v="34"/>
    <x v="34"/>
    <x v="1"/>
    <x v="1"/>
    <x v="1020"/>
    <x v="976"/>
  </r>
  <r>
    <x v="7"/>
    <x v="150"/>
    <x v="149"/>
    <x v="5"/>
    <x v="5"/>
    <x v="3"/>
    <x v="3"/>
    <x v="1021"/>
    <x v="977"/>
  </r>
  <r>
    <x v="4"/>
    <x v="276"/>
    <x v="275"/>
    <x v="4"/>
    <x v="4"/>
    <x v="1"/>
    <x v="1"/>
    <x v="1022"/>
    <x v="978"/>
  </r>
  <r>
    <x v="2"/>
    <x v="195"/>
    <x v="194"/>
    <x v="25"/>
    <x v="25"/>
    <x v="4"/>
    <x v="4"/>
    <x v="1023"/>
    <x v="979"/>
  </r>
  <r>
    <x v="4"/>
    <x v="61"/>
    <x v="60"/>
    <x v="21"/>
    <x v="21"/>
    <x v="7"/>
    <x v="7"/>
    <x v="1024"/>
    <x v="980"/>
  </r>
  <r>
    <x v="2"/>
    <x v="435"/>
    <x v="434"/>
    <x v="33"/>
    <x v="33"/>
    <x v="4"/>
    <x v="4"/>
    <x v="1025"/>
    <x v="981"/>
  </r>
  <r>
    <x v="5"/>
    <x v="436"/>
    <x v="435"/>
    <x v="27"/>
    <x v="27"/>
    <x v="4"/>
    <x v="4"/>
    <x v="1026"/>
    <x v="982"/>
  </r>
  <r>
    <x v="1"/>
    <x v="437"/>
    <x v="436"/>
    <x v="7"/>
    <x v="7"/>
    <x v="1"/>
    <x v="1"/>
    <x v="1027"/>
    <x v="983"/>
  </r>
  <r>
    <x v="6"/>
    <x v="320"/>
    <x v="319"/>
    <x v="32"/>
    <x v="32"/>
    <x v="1"/>
    <x v="1"/>
    <x v="1028"/>
    <x v="984"/>
  </r>
  <r>
    <x v="17"/>
    <x v="191"/>
    <x v="190"/>
    <x v="8"/>
    <x v="8"/>
    <x v="3"/>
    <x v="3"/>
    <x v="1029"/>
    <x v="3"/>
  </r>
  <r>
    <x v="2"/>
    <x v="138"/>
    <x v="137"/>
    <x v="10"/>
    <x v="10"/>
    <x v="5"/>
    <x v="5"/>
    <x v="1030"/>
    <x v="985"/>
  </r>
  <r>
    <x v="3"/>
    <x v="102"/>
    <x v="101"/>
    <x v="6"/>
    <x v="6"/>
    <x v="4"/>
    <x v="4"/>
    <x v="1031"/>
    <x v="986"/>
  </r>
  <r>
    <x v="1"/>
    <x v="438"/>
    <x v="437"/>
    <x v="60"/>
    <x v="60"/>
    <x v="4"/>
    <x v="4"/>
    <x v="1032"/>
    <x v="987"/>
  </r>
  <r>
    <x v="3"/>
    <x v="414"/>
    <x v="413"/>
    <x v="5"/>
    <x v="5"/>
    <x v="3"/>
    <x v="3"/>
    <x v="1033"/>
    <x v="988"/>
  </r>
  <r>
    <x v="2"/>
    <x v="439"/>
    <x v="438"/>
    <x v="8"/>
    <x v="8"/>
    <x v="3"/>
    <x v="3"/>
    <x v="1034"/>
    <x v="989"/>
  </r>
  <r>
    <x v="9"/>
    <x v="440"/>
    <x v="439"/>
    <x v="13"/>
    <x v="13"/>
    <x v="1"/>
    <x v="1"/>
    <x v="1035"/>
    <x v="990"/>
  </r>
  <r>
    <x v="3"/>
    <x v="441"/>
    <x v="440"/>
    <x v="6"/>
    <x v="6"/>
    <x v="4"/>
    <x v="4"/>
    <x v="1036"/>
    <x v="991"/>
  </r>
  <r>
    <x v="4"/>
    <x v="354"/>
    <x v="353"/>
    <x v="9"/>
    <x v="9"/>
    <x v="4"/>
    <x v="4"/>
    <x v="1037"/>
    <x v="992"/>
  </r>
  <r>
    <x v="3"/>
    <x v="442"/>
    <x v="441"/>
    <x v="11"/>
    <x v="11"/>
    <x v="4"/>
    <x v="4"/>
    <x v="1038"/>
    <x v="993"/>
  </r>
  <r>
    <x v="3"/>
    <x v="418"/>
    <x v="417"/>
    <x v="10"/>
    <x v="10"/>
    <x v="5"/>
    <x v="5"/>
    <x v="1039"/>
    <x v="994"/>
  </r>
  <r>
    <x v="2"/>
    <x v="120"/>
    <x v="119"/>
    <x v="32"/>
    <x v="32"/>
    <x v="1"/>
    <x v="1"/>
    <x v="1040"/>
    <x v="995"/>
  </r>
  <r>
    <x v="5"/>
    <x v="235"/>
    <x v="234"/>
    <x v="11"/>
    <x v="11"/>
    <x v="4"/>
    <x v="4"/>
    <x v="1041"/>
    <x v="996"/>
  </r>
  <r>
    <x v="1"/>
    <x v="94"/>
    <x v="93"/>
    <x v="10"/>
    <x v="10"/>
    <x v="5"/>
    <x v="5"/>
    <x v="1042"/>
    <x v="997"/>
  </r>
  <r>
    <x v="5"/>
    <x v="11"/>
    <x v="10"/>
    <x v="4"/>
    <x v="4"/>
    <x v="1"/>
    <x v="1"/>
    <x v="1043"/>
    <x v="998"/>
  </r>
  <r>
    <x v="1"/>
    <x v="223"/>
    <x v="222"/>
    <x v="14"/>
    <x v="14"/>
    <x v="6"/>
    <x v="6"/>
    <x v="1044"/>
    <x v="999"/>
  </r>
  <r>
    <x v="2"/>
    <x v="33"/>
    <x v="32"/>
    <x v="1"/>
    <x v="1"/>
    <x v="1"/>
    <x v="1"/>
    <x v="1045"/>
    <x v="1000"/>
  </r>
  <r>
    <x v="6"/>
    <x v="443"/>
    <x v="442"/>
    <x v="28"/>
    <x v="28"/>
    <x v="13"/>
    <x v="13"/>
    <x v="1046"/>
    <x v="1001"/>
  </r>
  <r>
    <x v="2"/>
    <x v="444"/>
    <x v="443"/>
    <x v="35"/>
    <x v="35"/>
    <x v="1"/>
    <x v="1"/>
    <x v="1047"/>
    <x v="1002"/>
  </r>
  <r>
    <x v="2"/>
    <x v="445"/>
    <x v="444"/>
    <x v="8"/>
    <x v="8"/>
    <x v="3"/>
    <x v="3"/>
    <x v="1048"/>
    <x v="1003"/>
  </r>
  <r>
    <x v="9"/>
    <x v="301"/>
    <x v="300"/>
    <x v="5"/>
    <x v="5"/>
    <x v="3"/>
    <x v="3"/>
    <x v="1049"/>
    <x v="3"/>
  </r>
  <r>
    <x v="2"/>
    <x v="260"/>
    <x v="259"/>
    <x v="7"/>
    <x v="7"/>
    <x v="1"/>
    <x v="1"/>
    <x v="1050"/>
    <x v="1004"/>
  </r>
  <r>
    <x v="3"/>
    <x v="446"/>
    <x v="445"/>
    <x v="47"/>
    <x v="47"/>
    <x v="12"/>
    <x v="12"/>
    <x v="1051"/>
    <x v="1005"/>
  </r>
  <r>
    <x v="1"/>
    <x v="79"/>
    <x v="78"/>
    <x v="8"/>
    <x v="8"/>
    <x v="3"/>
    <x v="3"/>
    <x v="1052"/>
    <x v="1006"/>
  </r>
  <r>
    <x v="2"/>
    <x v="213"/>
    <x v="212"/>
    <x v="8"/>
    <x v="8"/>
    <x v="3"/>
    <x v="3"/>
    <x v="1053"/>
    <x v="1007"/>
  </r>
  <r>
    <x v="2"/>
    <x v="431"/>
    <x v="430"/>
    <x v="62"/>
    <x v="62"/>
    <x v="12"/>
    <x v="12"/>
    <x v="1054"/>
    <x v="1008"/>
  </r>
  <r>
    <x v="8"/>
    <x v="51"/>
    <x v="50"/>
    <x v="5"/>
    <x v="5"/>
    <x v="3"/>
    <x v="3"/>
    <x v="1055"/>
    <x v="1009"/>
  </r>
  <r>
    <x v="2"/>
    <x v="194"/>
    <x v="193"/>
    <x v="1"/>
    <x v="1"/>
    <x v="1"/>
    <x v="1"/>
    <x v="1056"/>
    <x v="1010"/>
  </r>
  <r>
    <x v="6"/>
    <x v="277"/>
    <x v="276"/>
    <x v="8"/>
    <x v="8"/>
    <x v="3"/>
    <x v="3"/>
    <x v="1057"/>
    <x v="1011"/>
  </r>
  <r>
    <x v="1"/>
    <x v="126"/>
    <x v="125"/>
    <x v="32"/>
    <x v="32"/>
    <x v="1"/>
    <x v="1"/>
    <x v="1058"/>
    <x v="1012"/>
  </r>
  <r>
    <x v="4"/>
    <x v="422"/>
    <x v="421"/>
    <x v="10"/>
    <x v="10"/>
    <x v="5"/>
    <x v="5"/>
    <x v="1059"/>
    <x v="1013"/>
  </r>
  <r>
    <x v="9"/>
    <x v="313"/>
    <x v="312"/>
    <x v="27"/>
    <x v="27"/>
    <x v="4"/>
    <x v="4"/>
    <x v="1060"/>
    <x v="1014"/>
  </r>
  <r>
    <x v="1"/>
    <x v="447"/>
    <x v="446"/>
    <x v="13"/>
    <x v="13"/>
    <x v="1"/>
    <x v="1"/>
    <x v="1061"/>
    <x v="1015"/>
  </r>
  <r>
    <x v="5"/>
    <x v="448"/>
    <x v="447"/>
    <x v="19"/>
    <x v="19"/>
    <x v="10"/>
    <x v="10"/>
    <x v="1062"/>
    <x v="1016"/>
  </r>
  <r>
    <x v="6"/>
    <x v="143"/>
    <x v="142"/>
    <x v="32"/>
    <x v="32"/>
    <x v="1"/>
    <x v="1"/>
    <x v="1063"/>
    <x v="1017"/>
  </r>
  <r>
    <x v="7"/>
    <x v="189"/>
    <x v="188"/>
    <x v="9"/>
    <x v="9"/>
    <x v="4"/>
    <x v="4"/>
    <x v="1064"/>
    <x v="1018"/>
  </r>
  <r>
    <x v="9"/>
    <x v="171"/>
    <x v="170"/>
    <x v="27"/>
    <x v="27"/>
    <x v="4"/>
    <x v="4"/>
    <x v="1065"/>
    <x v="1019"/>
  </r>
  <r>
    <x v="0"/>
    <x v="80"/>
    <x v="79"/>
    <x v="5"/>
    <x v="5"/>
    <x v="3"/>
    <x v="3"/>
    <x v="1066"/>
    <x v="1020"/>
  </r>
  <r>
    <x v="4"/>
    <x v="257"/>
    <x v="256"/>
    <x v="13"/>
    <x v="13"/>
    <x v="1"/>
    <x v="1"/>
    <x v="1067"/>
    <x v="1021"/>
  </r>
  <r>
    <x v="9"/>
    <x v="449"/>
    <x v="448"/>
    <x v="5"/>
    <x v="5"/>
    <x v="3"/>
    <x v="3"/>
    <x v="1068"/>
    <x v="1022"/>
  </r>
  <r>
    <x v="2"/>
    <x v="409"/>
    <x v="408"/>
    <x v="16"/>
    <x v="16"/>
    <x v="7"/>
    <x v="7"/>
    <x v="1069"/>
    <x v="1023"/>
  </r>
  <r>
    <x v="7"/>
    <x v="96"/>
    <x v="95"/>
    <x v="9"/>
    <x v="9"/>
    <x v="4"/>
    <x v="4"/>
    <x v="1070"/>
    <x v="1024"/>
  </r>
  <r>
    <x v="4"/>
    <x v="450"/>
    <x v="449"/>
    <x v="10"/>
    <x v="10"/>
    <x v="5"/>
    <x v="5"/>
    <x v="1071"/>
    <x v="3"/>
  </r>
  <r>
    <x v="8"/>
    <x v="451"/>
    <x v="450"/>
    <x v="21"/>
    <x v="21"/>
    <x v="7"/>
    <x v="7"/>
    <x v="1072"/>
    <x v="3"/>
  </r>
  <r>
    <x v="12"/>
    <x v="452"/>
    <x v="451"/>
    <x v="16"/>
    <x v="16"/>
    <x v="7"/>
    <x v="7"/>
    <x v="1073"/>
    <x v="3"/>
  </r>
  <r>
    <x v="1"/>
    <x v="84"/>
    <x v="83"/>
    <x v="25"/>
    <x v="25"/>
    <x v="4"/>
    <x v="4"/>
    <x v="1074"/>
    <x v="1025"/>
  </r>
  <r>
    <x v="4"/>
    <x v="453"/>
    <x v="452"/>
    <x v="36"/>
    <x v="36"/>
    <x v="0"/>
    <x v="0"/>
    <x v="1075"/>
    <x v="1026"/>
  </r>
  <r>
    <x v="2"/>
    <x v="352"/>
    <x v="351"/>
    <x v="42"/>
    <x v="42"/>
    <x v="4"/>
    <x v="4"/>
    <x v="1076"/>
    <x v="1027"/>
  </r>
  <r>
    <x v="6"/>
    <x v="38"/>
    <x v="37"/>
    <x v="10"/>
    <x v="10"/>
    <x v="5"/>
    <x v="5"/>
    <x v="1077"/>
    <x v="1028"/>
  </r>
  <r>
    <x v="1"/>
    <x v="454"/>
    <x v="453"/>
    <x v="5"/>
    <x v="5"/>
    <x v="3"/>
    <x v="3"/>
    <x v="1078"/>
    <x v="1029"/>
  </r>
  <r>
    <x v="2"/>
    <x v="59"/>
    <x v="58"/>
    <x v="8"/>
    <x v="8"/>
    <x v="3"/>
    <x v="3"/>
    <x v="1079"/>
    <x v="1030"/>
  </r>
  <r>
    <x v="5"/>
    <x v="359"/>
    <x v="358"/>
    <x v="5"/>
    <x v="5"/>
    <x v="3"/>
    <x v="3"/>
    <x v="1080"/>
    <x v="1031"/>
  </r>
  <r>
    <x v="14"/>
    <x v="455"/>
    <x v="454"/>
    <x v="49"/>
    <x v="49"/>
    <x v="7"/>
    <x v="7"/>
    <x v="1081"/>
    <x v="1032"/>
  </r>
  <r>
    <x v="6"/>
    <x v="352"/>
    <x v="351"/>
    <x v="42"/>
    <x v="42"/>
    <x v="4"/>
    <x v="4"/>
    <x v="1082"/>
    <x v="1033"/>
  </r>
  <r>
    <x v="9"/>
    <x v="70"/>
    <x v="69"/>
    <x v="24"/>
    <x v="24"/>
    <x v="4"/>
    <x v="4"/>
    <x v="1083"/>
    <x v="1034"/>
  </r>
  <r>
    <x v="4"/>
    <x v="215"/>
    <x v="214"/>
    <x v="5"/>
    <x v="5"/>
    <x v="3"/>
    <x v="3"/>
    <x v="1084"/>
    <x v="1035"/>
  </r>
  <r>
    <x v="3"/>
    <x v="456"/>
    <x v="455"/>
    <x v="52"/>
    <x v="52"/>
    <x v="12"/>
    <x v="12"/>
    <x v="1085"/>
    <x v="1036"/>
  </r>
  <r>
    <x v="12"/>
    <x v="457"/>
    <x v="456"/>
    <x v="28"/>
    <x v="28"/>
    <x v="13"/>
    <x v="13"/>
    <x v="1086"/>
    <x v="1037"/>
  </r>
  <r>
    <x v="4"/>
    <x v="205"/>
    <x v="204"/>
    <x v="5"/>
    <x v="5"/>
    <x v="3"/>
    <x v="3"/>
    <x v="1087"/>
    <x v="1038"/>
  </r>
  <r>
    <x v="5"/>
    <x v="255"/>
    <x v="254"/>
    <x v="5"/>
    <x v="5"/>
    <x v="3"/>
    <x v="3"/>
    <x v="1088"/>
    <x v="1039"/>
  </r>
  <r>
    <x v="7"/>
    <x v="244"/>
    <x v="243"/>
    <x v="33"/>
    <x v="33"/>
    <x v="4"/>
    <x v="4"/>
    <x v="1089"/>
    <x v="3"/>
  </r>
  <r>
    <x v="5"/>
    <x v="21"/>
    <x v="20"/>
    <x v="1"/>
    <x v="1"/>
    <x v="1"/>
    <x v="1"/>
    <x v="1090"/>
    <x v="1040"/>
  </r>
  <r>
    <x v="5"/>
    <x v="68"/>
    <x v="67"/>
    <x v="8"/>
    <x v="8"/>
    <x v="3"/>
    <x v="3"/>
    <x v="1091"/>
    <x v="1041"/>
  </r>
  <r>
    <x v="4"/>
    <x v="41"/>
    <x v="40"/>
    <x v="8"/>
    <x v="8"/>
    <x v="3"/>
    <x v="3"/>
    <x v="1092"/>
    <x v="1042"/>
  </r>
  <r>
    <x v="2"/>
    <x v="458"/>
    <x v="457"/>
    <x v="21"/>
    <x v="21"/>
    <x v="7"/>
    <x v="7"/>
    <x v="1093"/>
    <x v="1043"/>
  </r>
  <r>
    <x v="18"/>
    <x v="169"/>
    <x v="168"/>
    <x v="26"/>
    <x v="26"/>
    <x v="12"/>
    <x v="12"/>
    <x v="1094"/>
    <x v="1044"/>
  </r>
  <r>
    <x v="4"/>
    <x v="459"/>
    <x v="458"/>
    <x v="32"/>
    <x v="32"/>
    <x v="1"/>
    <x v="1"/>
    <x v="1095"/>
    <x v="1045"/>
  </r>
  <r>
    <x v="10"/>
    <x v="57"/>
    <x v="56"/>
    <x v="7"/>
    <x v="7"/>
    <x v="1"/>
    <x v="1"/>
    <x v="1096"/>
    <x v="3"/>
  </r>
  <r>
    <x v="5"/>
    <x v="203"/>
    <x v="202"/>
    <x v="5"/>
    <x v="5"/>
    <x v="3"/>
    <x v="3"/>
    <x v="1097"/>
    <x v="1046"/>
  </r>
  <r>
    <x v="4"/>
    <x v="138"/>
    <x v="137"/>
    <x v="10"/>
    <x v="10"/>
    <x v="5"/>
    <x v="5"/>
    <x v="1098"/>
    <x v="1047"/>
  </r>
  <r>
    <x v="3"/>
    <x v="460"/>
    <x v="459"/>
    <x v="73"/>
    <x v="73"/>
    <x v="12"/>
    <x v="12"/>
    <x v="1099"/>
    <x v="1048"/>
  </r>
  <r>
    <x v="2"/>
    <x v="113"/>
    <x v="112"/>
    <x v="1"/>
    <x v="1"/>
    <x v="1"/>
    <x v="1"/>
    <x v="1100"/>
    <x v="1049"/>
  </r>
  <r>
    <x v="3"/>
    <x v="461"/>
    <x v="460"/>
    <x v="44"/>
    <x v="44"/>
    <x v="15"/>
    <x v="15"/>
    <x v="1101"/>
    <x v="1050"/>
  </r>
  <r>
    <x v="8"/>
    <x v="32"/>
    <x v="31"/>
    <x v="5"/>
    <x v="5"/>
    <x v="3"/>
    <x v="3"/>
    <x v="1102"/>
    <x v="1051"/>
  </r>
  <r>
    <x v="3"/>
    <x v="462"/>
    <x v="461"/>
    <x v="74"/>
    <x v="74"/>
    <x v="12"/>
    <x v="12"/>
    <x v="1103"/>
    <x v="1052"/>
  </r>
  <r>
    <x v="5"/>
    <x v="210"/>
    <x v="209"/>
    <x v="9"/>
    <x v="9"/>
    <x v="4"/>
    <x v="4"/>
    <x v="1104"/>
    <x v="3"/>
  </r>
  <r>
    <x v="2"/>
    <x v="208"/>
    <x v="207"/>
    <x v="5"/>
    <x v="5"/>
    <x v="3"/>
    <x v="3"/>
    <x v="1105"/>
    <x v="1053"/>
  </r>
  <r>
    <x v="1"/>
    <x v="283"/>
    <x v="282"/>
    <x v="11"/>
    <x v="11"/>
    <x v="4"/>
    <x v="4"/>
    <x v="1106"/>
    <x v="1054"/>
  </r>
  <r>
    <x v="5"/>
    <x v="463"/>
    <x v="462"/>
    <x v="11"/>
    <x v="11"/>
    <x v="4"/>
    <x v="4"/>
    <x v="1107"/>
    <x v="3"/>
  </r>
  <r>
    <x v="3"/>
    <x v="464"/>
    <x v="463"/>
    <x v="15"/>
    <x v="15"/>
    <x v="1"/>
    <x v="1"/>
    <x v="1108"/>
    <x v="1055"/>
  </r>
  <r>
    <x v="5"/>
    <x v="57"/>
    <x v="56"/>
    <x v="7"/>
    <x v="7"/>
    <x v="1"/>
    <x v="1"/>
    <x v="1109"/>
    <x v="1056"/>
  </r>
  <r>
    <x v="2"/>
    <x v="465"/>
    <x v="464"/>
    <x v="26"/>
    <x v="26"/>
    <x v="12"/>
    <x v="12"/>
    <x v="1110"/>
    <x v="1057"/>
  </r>
  <r>
    <x v="4"/>
    <x v="304"/>
    <x v="303"/>
    <x v="4"/>
    <x v="4"/>
    <x v="1"/>
    <x v="1"/>
    <x v="1111"/>
    <x v="1058"/>
  </r>
  <r>
    <x v="1"/>
    <x v="174"/>
    <x v="173"/>
    <x v="14"/>
    <x v="14"/>
    <x v="6"/>
    <x v="6"/>
    <x v="1112"/>
    <x v="1059"/>
  </r>
  <r>
    <x v="6"/>
    <x v="437"/>
    <x v="436"/>
    <x v="7"/>
    <x v="7"/>
    <x v="1"/>
    <x v="1"/>
    <x v="1113"/>
    <x v="1060"/>
  </r>
  <r>
    <x v="6"/>
    <x v="213"/>
    <x v="212"/>
    <x v="8"/>
    <x v="8"/>
    <x v="3"/>
    <x v="3"/>
    <x v="1114"/>
    <x v="1061"/>
  </r>
  <r>
    <x v="5"/>
    <x v="321"/>
    <x v="320"/>
    <x v="35"/>
    <x v="35"/>
    <x v="1"/>
    <x v="1"/>
    <x v="1115"/>
    <x v="1062"/>
  </r>
  <r>
    <x v="1"/>
    <x v="43"/>
    <x v="42"/>
    <x v="5"/>
    <x v="5"/>
    <x v="3"/>
    <x v="3"/>
    <x v="1116"/>
    <x v="1063"/>
  </r>
  <r>
    <x v="4"/>
    <x v="218"/>
    <x v="217"/>
    <x v="42"/>
    <x v="42"/>
    <x v="4"/>
    <x v="4"/>
    <x v="1117"/>
    <x v="1064"/>
  </r>
  <r>
    <x v="4"/>
    <x v="466"/>
    <x v="465"/>
    <x v="9"/>
    <x v="9"/>
    <x v="4"/>
    <x v="4"/>
    <x v="1118"/>
    <x v="1065"/>
  </r>
  <r>
    <x v="5"/>
    <x v="58"/>
    <x v="57"/>
    <x v="8"/>
    <x v="8"/>
    <x v="3"/>
    <x v="3"/>
    <x v="1119"/>
    <x v="1066"/>
  </r>
  <r>
    <x v="8"/>
    <x v="15"/>
    <x v="14"/>
    <x v="10"/>
    <x v="10"/>
    <x v="5"/>
    <x v="5"/>
    <x v="1120"/>
    <x v="1067"/>
  </r>
  <r>
    <x v="9"/>
    <x v="174"/>
    <x v="173"/>
    <x v="14"/>
    <x v="14"/>
    <x v="6"/>
    <x v="6"/>
    <x v="1121"/>
    <x v="1068"/>
  </r>
  <r>
    <x v="2"/>
    <x v="240"/>
    <x v="239"/>
    <x v="24"/>
    <x v="24"/>
    <x v="4"/>
    <x v="4"/>
    <x v="1122"/>
    <x v="1069"/>
  </r>
  <r>
    <x v="4"/>
    <x v="196"/>
    <x v="195"/>
    <x v="5"/>
    <x v="5"/>
    <x v="3"/>
    <x v="3"/>
    <x v="1123"/>
    <x v="1070"/>
  </r>
  <r>
    <x v="3"/>
    <x v="160"/>
    <x v="159"/>
    <x v="5"/>
    <x v="5"/>
    <x v="3"/>
    <x v="3"/>
    <x v="1124"/>
    <x v="1071"/>
  </r>
  <r>
    <x v="3"/>
    <x v="467"/>
    <x v="466"/>
    <x v="10"/>
    <x v="10"/>
    <x v="5"/>
    <x v="5"/>
    <x v="1125"/>
    <x v="1072"/>
  </r>
  <r>
    <x v="8"/>
    <x v="394"/>
    <x v="393"/>
    <x v="13"/>
    <x v="13"/>
    <x v="1"/>
    <x v="1"/>
    <x v="1126"/>
    <x v="3"/>
  </r>
  <r>
    <x v="5"/>
    <x v="468"/>
    <x v="467"/>
    <x v="13"/>
    <x v="13"/>
    <x v="1"/>
    <x v="1"/>
    <x v="1127"/>
    <x v="1073"/>
  </r>
  <r>
    <x v="1"/>
    <x v="196"/>
    <x v="195"/>
    <x v="5"/>
    <x v="5"/>
    <x v="3"/>
    <x v="3"/>
    <x v="1128"/>
    <x v="1074"/>
  </r>
  <r>
    <x v="2"/>
    <x v="288"/>
    <x v="287"/>
    <x v="8"/>
    <x v="8"/>
    <x v="3"/>
    <x v="3"/>
    <x v="1129"/>
    <x v="1075"/>
  </r>
  <r>
    <x v="1"/>
    <x v="129"/>
    <x v="128"/>
    <x v="8"/>
    <x v="8"/>
    <x v="3"/>
    <x v="3"/>
    <x v="1130"/>
    <x v="1076"/>
  </r>
  <r>
    <x v="6"/>
    <x v="218"/>
    <x v="217"/>
    <x v="42"/>
    <x v="42"/>
    <x v="4"/>
    <x v="4"/>
    <x v="1131"/>
    <x v="1077"/>
  </r>
  <r>
    <x v="5"/>
    <x v="144"/>
    <x v="143"/>
    <x v="14"/>
    <x v="14"/>
    <x v="6"/>
    <x v="6"/>
    <x v="1132"/>
    <x v="1078"/>
  </r>
  <r>
    <x v="6"/>
    <x v="469"/>
    <x v="468"/>
    <x v="21"/>
    <x v="21"/>
    <x v="7"/>
    <x v="7"/>
    <x v="1133"/>
    <x v="1079"/>
  </r>
  <r>
    <x v="5"/>
    <x v="440"/>
    <x v="439"/>
    <x v="13"/>
    <x v="13"/>
    <x v="1"/>
    <x v="1"/>
    <x v="1134"/>
    <x v="1080"/>
  </r>
  <r>
    <x v="8"/>
    <x v="196"/>
    <x v="195"/>
    <x v="5"/>
    <x v="5"/>
    <x v="3"/>
    <x v="3"/>
    <x v="1135"/>
    <x v="1081"/>
  </r>
  <r>
    <x v="7"/>
    <x v="98"/>
    <x v="97"/>
    <x v="14"/>
    <x v="14"/>
    <x v="6"/>
    <x v="6"/>
    <x v="1136"/>
    <x v="1082"/>
  </r>
  <r>
    <x v="3"/>
    <x v="470"/>
    <x v="469"/>
    <x v="5"/>
    <x v="5"/>
    <x v="3"/>
    <x v="3"/>
    <x v="1137"/>
    <x v="3"/>
  </r>
  <r>
    <x v="3"/>
    <x v="305"/>
    <x v="304"/>
    <x v="56"/>
    <x v="56"/>
    <x v="14"/>
    <x v="14"/>
    <x v="1138"/>
    <x v="1083"/>
  </r>
  <r>
    <x v="3"/>
    <x v="471"/>
    <x v="470"/>
    <x v="63"/>
    <x v="63"/>
    <x v="13"/>
    <x v="13"/>
    <x v="1139"/>
    <x v="1084"/>
  </r>
  <r>
    <x v="8"/>
    <x v="472"/>
    <x v="471"/>
    <x v="13"/>
    <x v="13"/>
    <x v="1"/>
    <x v="1"/>
    <x v="1140"/>
    <x v="3"/>
  </r>
  <r>
    <x v="1"/>
    <x v="473"/>
    <x v="472"/>
    <x v="74"/>
    <x v="74"/>
    <x v="12"/>
    <x v="12"/>
    <x v="1141"/>
    <x v="1085"/>
  </r>
  <r>
    <x v="5"/>
    <x v="106"/>
    <x v="105"/>
    <x v="8"/>
    <x v="8"/>
    <x v="3"/>
    <x v="3"/>
    <x v="1142"/>
    <x v="1086"/>
  </r>
  <r>
    <x v="2"/>
    <x v="4"/>
    <x v="4"/>
    <x v="1"/>
    <x v="1"/>
    <x v="1"/>
    <x v="1"/>
    <x v="1143"/>
    <x v="3"/>
  </r>
  <r>
    <x v="2"/>
    <x v="474"/>
    <x v="473"/>
    <x v="32"/>
    <x v="32"/>
    <x v="1"/>
    <x v="1"/>
    <x v="1144"/>
    <x v="1087"/>
  </r>
  <r>
    <x v="5"/>
    <x v="320"/>
    <x v="319"/>
    <x v="32"/>
    <x v="32"/>
    <x v="1"/>
    <x v="1"/>
    <x v="1145"/>
    <x v="1088"/>
  </r>
  <r>
    <x v="4"/>
    <x v="467"/>
    <x v="466"/>
    <x v="10"/>
    <x v="10"/>
    <x v="5"/>
    <x v="5"/>
    <x v="1146"/>
    <x v="1089"/>
  </r>
  <r>
    <x v="3"/>
    <x v="475"/>
    <x v="474"/>
    <x v="75"/>
    <x v="75"/>
    <x v="11"/>
    <x v="11"/>
    <x v="1147"/>
    <x v="1090"/>
  </r>
  <r>
    <x v="2"/>
    <x v="2"/>
    <x v="2"/>
    <x v="1"/>
    <x v="1"/>
    <x v="1"/>
    <x v="1"/>
    <x v="1148"/>
    <x v="1091"/>
  </r>
  <r>
    <x v="4"/>
    <x v="260"/>
    <x v="259"/>
    <x v="7"/>
    <x v="7"/>
    <x v="1"/>
    <x v="1"/>
    <x v="1149"/>
    <x v="1050"/>
  </r>
  <r>
    <x v="3"/>
    <x v="476"/>
    <x v="475"/>
    <x v="25"/>
    <x v="25"/>
    <x v="4"/>
    <x v="4"/>
    <x v="1150"/>
    <x v="1092"/>
  </r>
  <r>
    <x v="6"/>
    <x v="305"/>
    <x v="304"/>
    <x v="56"/>
    <x v="56"/>
    <x v="14"/>
    <x v="14"/>
    <x v="1151"/>
    <x v="1093"/>
  </r>
  <r>
    <x v="1"/>
    <x v="128"/>
    <x v="127"/>
    <x v="5"/>
    <x v="5"/>
    <x v="3"/>
    <x v="3"/>
    <x v="1152"/>
    <x v="1094"/>
  </r>
  <r>
    <x v="3"/>
    <x v="93"/>
    <x v="92"/>
    <x v="1"/>
    <x v="1"/>
    <x v="1"/>
    <x v="1"/>
    <x v="1153"/>
    <x v="1095"/>
  </r>
  <r>
    <x v="2"/>
    <x v="216"/>
    <x v="215"/>
    <x v="10"/>
    <x v="10"/>
    <x v="5"/>
    <x v="5"/>
    <x v="1154"/>
    <x v="1096"/>
  </r>
  <r>
    <x v="3"/>
    <x v="342"/>
    <x v="341"/>
    <x v="37"/>
    <x v="37"/>
    <x v="12"/>
    <x v="12"/>
    <x v="1155"/>
    <x v="1097"/>
  </r>
  <r>
    <x v="3"/>
    <x v="477"/>
    <x v="476"/>
    <x v="10"/>
    <x v="10"/>
    <x v="5"/>
    <x v="5"/>
    <x v="1156"/>
    <x v="1098"/>
  </r>
  <r>
    <x v="9"/>
    <x v="127"/>
    <x v="126"/>
    <x v="14"/>
    <x v="14"/>
    <x v="6"/>
    <x v="6"/>
    <x v="1157"/>
    <x v="1099"/>
  </r>
  <r>
    <x v="7"/>
    <x v="277"/>
    <x v="276"/>
    <x v="8"/>
    <x v="8"/>
    <x v="3"/>
    <x v="3"/>
    <x v="1158"/>
    <x v="3"/>
  </r>
  <r>
    <x v="7"/>
    <x v="19"/>
    <x v="18"/>
    <x v="11"/>
    <x v="11"/>
    <x v="4"/>
    <x v="4"/>
    <x v="1159"/>
    <x v="3"/>
  </r>
  <r>
    <x v="5"/>
    <x v="478"/>
    <x v="477"/>
    <x v="29"/>
    <x v="29"/>
    <x v="12"/>
    <x v="12"/>
    <x v="1160"/>
    <x v="1100"/>
  </r>
  <r>
    <x v="4"/>
    <x v="479"/>
    <x v="478"/>
    <x v="1"/>
    <x v="1"/>
    <x v="1"/>
    <x v="1"/>
    <x v="1161"/>
    <x v="1101"/>
  </r>
  <r>
    <x v="5"/>
    <x v="341"/>
    <x v="340"/>
    <x v="5"/>
    <x v="5"/>
    <x v="3"/>
    <x v="3"/>
    <x v="1162"/>
    <x v="1102"/>
  </r>
  <r>
    <x v="2"/>
    <x v="157"/>
    <x v="156"/>
    <x v="6"/>
    <x v="6"/>
    <x v="4"/>
    <x v="4"/>
    <x v="1163"/>
    <x v="1103"/>
  </r>
  <r>
    <x v="2"/>
    <x v="184"/>
    <x v="183"/>
    <x v="9"/>
    <x v="9"/>
    <x v="4"/>
    <x v="4"/>
    <x v="1164"/>
    <x v="1104"/>
  </r>
  <r>
    <x v="9"/>
    <x v="480"/>
    <x v="479"/>
    <x v="23"/>
    <x v="23"/>
    <x v="6"/>
    <x v="6"/>
    <x v="1165"/>
    <x v="1105"/>
  </r>
  <r>
    <x v="9"/>
    <x v="98"/>
    <x v="97"/>
    <x v="14"/>
    <x v="14"/>
    <x v="6"/>
    <x v="6"/>
    <x v="1166"/>
    <x v="1106"/>
  </r>
  <r>
    <x v="9"/>
    <x v="48"/>
    <x v="47"/>
    <x v="5"/>
    <x v="5"/>
    <x v="3"/>
    <x v="3"/>
    <x v="1167"/>
    <x v="1107"/>
  </r>
  <r>
    <x v="3"/>
    <x v="436"/>
    <x v="435"/>
    <x v="27"/>
    <x v="27"/>
    <x v="4"/>
    <x v="4"/>
    <x v="1168"/>
    <x v="1108"/>
  </r>
  <r>
    <x v="18"/>
    <x v="481"/>
    <x v="480"/>
    <x v="55"/>
    <x v="55"/>
    <x v="8"/>
    <x v="8"/>
    <x v="1169"/>
    <x v="1109"/>
  </r>
  <r>
    <x v="0"/>
    <x v="103"/>
    <x v="102"/>
    <x v="17"/>
    <x v="17"/>
    <x v="8"/>
    <x v="8"/>
    <x v="1170"/>
    <x v="1110"/>
  </r>
  <r>
    <x v="5"/>
    <x v="482"/>
    <x v="481"/>
    <x v="14"/>
    <x v="14"/>
    <x v="6"/>
    <x v="6"/>
    <x v="1171"/>
    <x v="1111"/>
  </r>
  <r>
    <x v="5"/>
    <x v="483"/>
    <x v="482"/>
    <x v="21"/>
    <x v="21"/>
    <x v="7"/>
    <x v="7"/>
    <x v="1172"/>
    <x v="1112"/>
  </r>
  <r>
    <x v="5"/>
    <x v="84"/>
    <x v="83"/>
    <x v="25"/>
    <x v="25"/>
    <x v="4"/>
    <x v="4"/>
    <x v="1173"/>
    <x v="1113"/>
  </r>
  <r>
    <x v="4"/>
    <x v="12"/>
    <x v="11"/>
    <x v="1"/>
    <x v="1"/>
    <x v="1"/>
    <x v="1"/>
    <x v="1174"/>
    <x v="1114"/>
  </r>
  <r>
    <x v="6"/>
    <x v="72"/>
    <x v="71"/>
    <x v="14"/>
    <x v="14"/>
    <x v="6"/>
    <x v="6"/>
    <x v="1175"/>
    <x v="1115"/>
  </r>
  <r>
    <x v="1"/>
    <x v="250"/>
    <x v="249"/>
    <x v="8"/>
    <x v="8"/>
    <x v="3"/>
    <x v="3"/>
    <x v="1176"/>
    <x v="1116"/>
  </r>
  <r>
    <x v="1"/>
    <x v="218"/>
    <x v="217"/>
    <x v="42"/>
    <x v="42"/>
    <x v="4"/>
    <x v="4"/>
    <x v="1177"/>
    <x v="1117"/>
  </r>
  <r>
    <x v="2"/>
    <x v="261"/>
    <x v="260"/>
    <x v="5"/>
    <x v="5"/>
    <x v="3"/>
    <x v="3"/>
    <x v="1178"/>
    <x v="1118"/>
  </r>
  <r>
    <x v="3"/>
    <x v="484"/>
    <x v="483"/>
    <x v="32"/>
    <x v="32"/>
    <x v="1"/>
    <x v="1"/>
    <x v="1179"/>
    <x v="1119"/>
  </r>
  <r>
    <x v="1"/>
    <x v="68"/>
    <x v="67"/>
    <x v="8"/>
    <x v="8"/>
    <x v="3"/>
    <x v="3"/>
    <x v="1180"/>
    <x v="1120"/>
  </r>
  <r>
    <x v="5"/>
    <x v="4"/>
    <x v="4"/>
    <x v="1"/>
    <x v="1"/>
    <x v="1"/>
    <x v="1"/>
    <x v="1181"/>
    <x v="1121"/>
  </r>
  <r>
    <x v="5"/>
    <x v="163"/>
    <x v="162"/>
    <x v="8"/>
    <x v="8"/>
    <x v="3"/>
    <x v="3"/>
    <x v="1182"/>
    <x v="1122"/>
  </r>
  <r>
    <x v="14"/>
    <x v="77"/>
    <x v="76"/>
    <x v="8"/>
    <x v="8"/>
    <x v="3"/>
    <x v="3"/>
    <x v="1183"/>
    <x v="3"/>
  </r>
  <r>
    <x v="2"/>
    <x v="473"/>
    <x v="472"/>
    <x v="74"/>
    <x v="74"/>
    <x v="12"/>
    <x v="12"/>
    <x v="1184"/>
    <x v="1123"/>
  </r>
  <r>
    <x v="2"/>
    <x v="425"/>
    <x v="424"/>
    <x v="42"/>
    <x v="42"/>
    <x v="4"/>
    <x v="4"/>
    <x v="1185"/>
    <x v="1124"/>
  </r>
  <r>
    <x v="2"/>
    <x v="117"/>
    <x v="116"/>
    <x v="8"/>
    <x v="8"/>
    <x v="3"/>
    <x v="3"/>
    <x v="1186"/>
    <x v="1125"/>
  </r>
  <r>
    <x v="2"/>
    <x v="476"/>
    <x v="475"/>
    <x v="25"/>
    <x v="25"/>
    <x v="4"/>
    <x v="4"/>
    <x v="1187"/>
    <x v="1126"/>
  </r>
  <r>
    <x v="3"/>
    <x v="481"/>
    <x v="480"/>
    <x v="55"/>
    <x v="55"/>
    <x v="8"/>
    <x v="8"/>
    <x v="1188"/>
    <x v="1127"/>
  </r>
  <r>
    <x v="8"/>
    <x v="122"/>
    <x v="121"/>
    <x v="10"/>
    <x v="10"/>
    <x v="5"/>
    <x v="5"/>
    <x v="1188"/>
    <x v="1128"/>
  </r>
  <r>
    <x v="1"/>
    <x v="19"/>
    <x v="18"/>
    <x v="11"/>
    <x v="11"/>
    <x v="4"/>
    <x v="4"/>
    <x v="1189"/>
    <x v="1129"/>
  </r>
  <r>
    <x v="2"/>
    <x v="268"/>
    <x v="267"/>
    <x v="16"/>
    <x v="16"/>
    <x v="7"/>
    <x v="7"/>
    <x v="1190"/>
    <x v="1130"/>
  </r>
  <r>
    <x v="17"/>
    <x v="13"/>
    <x v="12"/>
    <x v="8"/>
    <x v="8"/>
    <x v="3"/>
    <x v="3"/>
    <x v="1191"/>
    <x v="3"/>
  </r>
  <r>
    <x v="6"/>
    <x v="485"/>
    <x v="484"/>
    <x v="70"/>
    <x v="70"/>
    <x v="8"/>
    <x v="8"/>
    <x v="1192"/>
    <x v="1131"/>
  </r>
  <r>
    <x v="2"/>
    <x v="486"/>
    <x v="485"/>
    <x v="6"/>
    <x v="6"/>
    <x v="4"/>
    <x v="4"/>
    <x v="1193"/>
    <x v="1132"/>
  </r>
  <r>
    <x v="5"/>
    <x v="487"/>
    <x v="486"/>
    <x v="42"/>
    <x v="42"/>
    <x v="4"/>
    <x v="4"/>
    <x v="1194"/>
    <x v="1133"/>
  </r>
  <r>
    <x v="2"/>
    <x v="432"/>
    <x v="431"/>
    <x v="1"/>
    <x v="1"/>
    <x v="1"/>
    <x v="1"/>
    <x v="1195"/>
    <x v="1134"/>
  </r>
  <r>
    <x v="1"/>
    <x v="106"/>
    <x v="105"/>
    <x v="8"/>
    <x v="8"/>
    <x v="3"/>
    <x v="3"/>
    <x v="1196"/>
    <x v="1135"/>
  </r>
  <r>
    <x v="0"/>
    <x v="348"/>
    <x v="347"/>
    <x v="21"/>
    <x v="21"/>
    <x v="7"/>
    <x v="7"/>
    <x v="1197"/>
    <x v="1136"/>
  </r>
  <r>
    <x v="3"/>
    <x v="488"/>
    <x v="487"/>
    <x v="7"/>
    <x v="7"/>
    <x v="1"/>
    <x v="1"/>
    <x v="1198"/>
    <x v="1137"/>
  </r>
  <r>
    <x v="5"/>
    <x v="132"/>
    <x v="131"/>
    <x v="14"/>
    <x v="14"/>
    <x v="6"/>
    <x v="6"/>
    <x v="1199"/>
    <x v="1138"/>
  </r>
  <r>
    <x v="4"/>
    <x v="313"/>
    <x v="312"/>
    <x v="27"/>
    <x v="27"/>
    <x v="4"/>
    <x v="4"/>
    <x v="1200"/>
    <x v="1139"/>
  </r>
  <r>
    <x v="2"/>
    <x v="357"/>
    <x v="356"/>
    <x v="8"/>
    <x v="8"/>
    <x v="3"/>
    <x v="3"/>
    <x v="1201"/>
    <x v="1140"/>
  </r>
  <r>
    <x v="7"/>
    <x v="44"/>
    <x v="43"/>
    <x v="6"/>
    <x v="6"/>
    <x v="4"/>
    <x v="4"/>
    <x v="1202"/>
    <x v="1141"/>
  </r>
  <r>
    <x v="17"/>
    <x v="213"/>
    <x v="212"/>
    <x v="8"/>
    <x v="8"/>
    <x v="3"/>
    <x v="3"/>
    <x v="1203"/>
    <x v="3"/>
  </r>
  <r>
    <x v="5"/>
    <x v="43"/>
    <x v="42"/>
    <x v="5"/>
    <x v="5"/>
    <x v="3"/>
    <x v="3"/>
    <x v="1204"/>
    <x v="1142"/>
  </r>
  <r>
    <x v="2"/>
    <x v="124"/>
    <x v="123"/>
    <x v="5"/>
    <x v="5"/>
    <x v="3"/>
    <x v="3"/>
    <x v="1205"/>
    <x v="1143"/>
  </r>
  <r>
    <x v="7"/>
    <x v="249"/>
    <x v="248"/>
    <x v="27"/>
    <x v="27"/>
    <x v="4"/>
    <x v="4"/>
    <x v="1206"/>
    <x v="1144"/>
  </r>
  <r>
    <x v="2"/>
    <x v="436"/>
    <x v="435"/>
    <x v="27"/>
    <x v="27"/>
    <x v="4"/>
    <x v="4"/>
    <x v="1207"/>
    <x v="1145"/>
  </r>
  <r>
    <x v="3"/>
    <x v="473"/>
    <x v="472"/>
    <x v="74"/>
    <x v="74"/>
    <x v="12"/>
    <x v="12"/>
    <x v="1208"/>
    <x v="1146"/>
  </r>
  <r>
    <x v="3"/>
    <x v="12"/>
    <x v="11"/>
    <x v="1"/>
    <x v="1"/>
    <x v="1"/>
    <x v="1"/>
    <x v="1209"/>
    <x v="1147"/>
  </r>
  <r>
    <x v="5"/>
    <x v="268"/>
    <x v="267"/>
    <x v="16"/>
    <x v="16"/>
    <x v="7"/>
    <x v="7"/>
    <x v="1210"/>
    <x v="1148"/>
  </r>
  <r>
    <x v="9"/>
    <x v="133"/>
    <x v="132"/>
    <x v="5"/>
    <x v="5"/>
    <x v="3"/>
    <x v="3"/>
    <x v="1211"/>
    <x v="1149"/>
  </r>
  <r>
    <x v="8"/>
    <x v="93"/>
    <x v="92"/>
    <x v="1"/>
    <x v="1"/>
    <x v="1"/>
    <x v="1"/>
    <x v="1212"/>
    <x v="1150"/>
  </r>
  <r>
    <x v="13"/>
    <x v="115"/>
    <x v="114"/>
    <x v="15"/>
    <x v="15"/>
    <x v="1"/>
    <x v="1"/>
    <x v="1213"/>
    <x v="1151"/>
  </r>
  <r>
    <x v="5"/>
    <x v="136"/>
    <x v="135"/>
    <x v="0"/>
    <x v="0"/>
    <x v="0"/>
    <x v="0"/>
    <x v="1214"/>
    <x v="1152"/>
  </r>
  <r>
    <x v="2"/>
    <x v="152"/>
    <x v="151"/>
    <x v="35"/>
    <x v="35"/>
    <x v="1"/>
    <x v="1"/>
    <x v="1215"/>
    <x v="1153"/>
  </r>
  <r>
    <x v="2"/>
    <x v="122"/>
    <x v="121"/>
    <x v="10"/>
    <x v="10"/>
    <x v="5"/>
    <x v="5"/>
    <x v="1216"/>
    <x v="1154"/>
  </r>
  <r>
    <x v="19"/>
    <x v="489"/>
    <x v="488"/>
    <x v="39"/>
    <x v="39"/>
    <x v="9"/>
    <x v="9"/>
    <x v="1217"/>
    <x v="1155"/>
  </r>
  <r>
    <x v="2"/>
    <x v="320"/>
    <x v="319"/>
    <x v="32"/>
    <x v="32"/>
    <x v="1"/>
    <x v="1"/>
    <x v="1218"/>
    <x v="1156"/>
  </r>
  <r>
    <x v="3"/>
    <x v="137"/>
    <x v="136"/>
    <x v="1"/>
    <x v="1"/>
    <x v="1"/>
    <x v="1"/>
    <x v="1219"/>
    <x v="1157"/>
  </r>
  <r>
    <x v="3"/>
    <x v="189"/>
    <x v="188"/>
    <x v="9"/>
    <x v="9"/>
    <x v="4"/>
    <x v="4"/>
    <x v="1220"/>
    <x v="1158"/>
  </r>
  <r>
    <x v="3"/>
    <x v="490"/>
    <x v="489"/>
    <x v="27"/>
    <x v="27"/>
    <x v="4"/>
    <x v="4"/>
    <x v="1221"/>
    <x v="1159"/>
  </r>
  <r>
    <x v="6"/>
    <x v="411"/>
    <x v="410"/>
    <x v="40"/>
    <x v="40"/>
    <x v="11"/>
    <x v="11"/>
    <x v="1222"/>
    <x v="1160"/>
  </r>
  <r>
    <x v="18"/>
    <x v="491"/>
    <x v="490"/>
    <x v="62"/>
    <x v="62"/>
    <x v="12"/>
    <x v="12"/>
    <x v="1223"/>
    <x v="1161"/>
  </r>
  <r>
    <x v="3"/>
    <x v="402"/>
    <x v="401"/>
    <x v="70"/>
    <x v="70"/>
    <x v="8"/>
    <x v="8"/>
    <x v="1224"/>
    <x v="1162"/>
  </r>
  <r>
    <x v="4"/>
    <x v="160"/>
    <x v="159"/>
    <x v="5"/>
    <x v="5"/>
    <x v="3"/>
    <x v="3"/>
    <x v="1225"/>
    <x v="3"/>
  </r>
  <r>
    <x v="4"/>
    <x v="109"/>
    <x v="108"/>
    <x v="14"/>
    <x v="14"/>
    <x v="6"/>
    <x v="6"/>
    <x v="1226"/>
    <x v="1163"/>
  </r>
  <r>
    <x v="4"/>
    <x v="359"/>
    <x v="358"/>
    <x v="5"/>
    <x v="5"/>
    <x v="3"/>
    <x v="3"/>
    <x v="1227"/>
    <x v="1164"/>
  </r>
  <r>
    <x v="3"/>
    <x v="492"/>
    <x v="491"/>
    <x v="76"/>
    <x v="76"/>
    <x v="12"/>
    <x v="12"/>
    <x v="1228"/>
    <x v="1165"/>
  </r>
  <r>
    <x v="4"/>
    <x v="452"/>
    <x v="451"/>
    <x v="16"/>
    <x v="16"/>
    <x v="7"/>
    <x v="7"/>
    <x v="1229"/>
    <x v="3"/>
  </r>
  <r>
    <x v="3"/>
    <x v="493"/>
    <x v="492"/>
    <x v="42"/>
    <x v="42"/>
    <x v="4"/>
    <x v="4"/>
    <x v="1230"/>
    <x v="1166"/>
  </r>
  <r>
    <x v="1"/>
    <x v="29"/>
    <x v="28"/>
    <x v="12"/>
    <x v="12"/>
    <x v="1"/>
    <x v="1"/>
    <x v="1231"/>
    <x v="1167"/>
  </r>
  <r>
    <x v="6"/>
    <x v="127"/>
    <x v="126"/>
    <x v="14"/>
    <x v="14"/>
    <x v="6"/>
    <x v="6"/>
    <x v="1232"/>
    <x v="1168"/>
  </r>
  <r>
    <x v="2"/>
    <x v="494"/>
    <x v="493"/>
    <x v="24"/>
    <x v="24"/>
    <x v="4"/>
    <x v="4"/>
    <x v="1233"/>
    <x v="1169"/>
  </r>
  <r>
    <x v="6"/>
    <x v="266"/>
    <x v="265"/>
    <x v="49"/>
    <x v="49"/>
    <x v="7"/>
    <x v="7"/>
    <x v="1234"/>
    <x v="1170"/>
  </r>
  <r>
    <x v="9"/>
    <x v="300"/>
    <x v="299"/>
    <x v="6"/>
    <x v="6"/>
    <x v="4"/>
    <x v="4"/>
    <x v="1235"/>
    <x v="1171"/>
  </r>
  <r>
    <x v="3"/>
    <x v="495"/>
    <x v="494"/>
    <x v="5"/>
    <x v="5"/>
    <x v="3"/>
    <x v="3"/>
    <x v="1236"/>
    <x v="1172"/>
  </r>
  <r>
    <x v="1"/>
    <x v="349"/>
    <x v="348"/>
    <x v="8"/>
    <x v="8"/>
    <x v="3"/>
    <x v="3"/>
    <x v="1237"/>
    <x v="1173"/>
  </r>
  <r>
    <x v="4"/>
    <x v="52"/>
    <x v="51"/>
    <x v="8"/>
    <x v="8"/>
    <x v="3"/>
    <x v="3"/>
    <x v="1238"/>
    <x v="1174"/>
  </r>
  <r>
    <x v="2"/>
    <x v="496"/>
    <x v="495"/>
    <x v="11"/>
    <x v="11"/>
    <x v="4"/>
    <x v="4"/>
    <x v="1239"/>
    <x v="1175"/>
  </r>
  <r>
    <x v="3"/>
    <x v="398"/>
    <x v="397"/>
    <x v="49"/>
    <x v="49"/>
    <x v="7"/>
    <x v="7"/>
    <x v="1240"/>
    <x v="1176"/>
  </r>
  <r>
    <x v="5"/>
    <x v="334"/>
    <x v="333"/>
    <x v="1"/>
    <x v="1"/>
    <x v="1"/>
    <x v="1"/>
    <x v="1241"/>
    <x v="1177"/>
  </r>
  <r>
    <x v="9"/>
    <x v="230"/>
    <x v="229"/>
    <x v="8"/>
    <x v="8"/>
    <x v="3"/>
    <x v="3"/>
    <x v="1242"/>
    <x v="1178"/>
  </r>
  <r>
    <x v="8"/>
    <x v="63"/>
    <x v="62"/>
    <x v="11"/>
    <x v="11"/>
    <x v="4"/>
    <x v="4"/>
    <x v="1243"/>
    <x v="1179"/>
  </r>
  <r>
    <x v="8"/>
    <x v="38"/>
    <x v="37"/>
    <x v="10"/>
    <x v="10"/>
    <x v="5"/>
    <x v="5"/>
    <x v="1244"/>
    <x v="1180"/>
  </r>
  <r>
    <x v="9"/>
    <x v="244"/>
    <x v="243"/>
    <x v="33"/>
    <x v="33"/>
    <x v="4"/>
    <x v="4"/>
    <x v="1245"/>
    <x v="1181"/>
  </r>
  <r>
    <x v="5"/>
    <x v="372"/>
    <x v="371"/>
    <x v="58"/>
    <x v="58"/>
    <x v="16"/>
    <x v="16"/>
    <x v="1246"/>
    <x v="1182"/>
  </r>
  <r>
    <x v="9"/>
    <x v="74"/>
    <x v="73"/>
    <x v="5"/>
    <x v="5"/>
    <x v="3"/>
    <x v="3"/>
    <x v="1247"/>
    <x v="1183"/>
  </r>
  <r>
    <x v="2"/>
    <x v="387"/>
    <x v="386"/>
    <x v="13"/>
    <x v="13"/>
    <x v="1"/>
    <x v="1"/>
    <x v="1248"/>
    <x v="1184"/>
  </r>
  <r>
    <x v="6"/>
    <x v="458"/>
    <x v="457"/>
    <x v="21"/>
    <x v="21"/>
    <x v="7"/>
    <x v="7"/>
    <x v="1249"/>
    <x v="1185"/>
  </r>
  <r>
    <x v="6"/>
    <x v="497"/>
    <x v="496"/>
    <x v="70"/>
    <x v="70"/>
    <x v="8"/>
    <x v="8"/>
    <x v="1250"/>
    <x v="1186"/>
  </r>
  <r>
    <x v="5"/>
    <x v="415"/>
    <x v="414"/>
    <x v="13"/>
    <x v="13"/>
    <x v="1"/>
    <x v="1"/>
    <x v="1251"/>
    <x v="1187"/>
  </r>
  <r>
    <x v="7"/>
    <x v="152"/>
    <x v="151"/>
    <x v="35"/>
    <x v="35"/>
    <x v="1"/>
    <x v="1"/>
    <x v="1252"/>
    <x v="1188"/>
  </r>
  <r>
    <x v="1"/>
    <x v="498"/>
    <x v="497"/>
    <x v="7"/>
    <x v="7"/>
    <x v="1"/>
    <x v="1"/>
    <x v="1253"/>
    <x v="1189"/>
  </r>
  <r>
    <x v="7"/>
    <x v="94"/>
    <x v="93"/>
    <x v="10"/>
    <x v="10"/>
    <x v="5"/>
    <x v="5"/>
    <x v="1254"/>
    <x v="1190"/>
  </r>
  <r>
    <x v="2"/>
    <x v="499"/>
    <x v="498"/>
    <x v="8"/>
    <x v="8"/>
    <x v="3"/>
    <x v="3"/>
    <x v="1255"/>
    <x v="1191"/>
  </r>
  <r>
    <x v="4"/>
    <x v="500"/>
    <x v="499"/>
    <x v="15"/>
    <x v="15"/>
    <x v="1"/>
    <x v="1"/>
    <x v="1256"/>
    <x v="1192"/>
  </r>
  <r>
    <x v="4"/>
    <x v="105"/>
    <x v="104"/>
    <x v="6"/>
    <x v="6"/>
    <x v="4"/>
    <x v="4"/>
    <x v="1257"/>
    <x v="1193"/>
  </r>
  <r>
    <x v="4"/>
    <x v="501"/>
    <x v="500"/>
    <x v="66"/>
    <x v="66"/>
    <x v="0"/>
    <x v="0"/>
    <x v="1258"/>
    <x v="3"/>
  </r>
  <r>
    <x v="1"/>
    <x v="69"/>
    <x v="68"/>
    <x v="5"/>
    <x v="5"/>
    <x v="3"/>
    <x v="3"/>
    <x v="1259"/>
    <x v="1194"/>
  </r>
  <r>
    <x v="6"/>
    <x v="75"/>
    <x v="74"/>
    <x v="1"/>
    <x v="1"/>
    <x v="1"/>
    <x v="1"/>
    <x v="1260"/>
    <x v="1195"/>
  </r>
  <r>
    <x v="5"/>
    <x v="502"/>
    <x v="501"/>
    <x v="14"/>
    <x v="14"/>
    <x v="6"/>
    <x v="6"/>
    <x v="1261"/>
    <x v="1196"/>
  </r>
  <r>
    <x v="8"/>
    <x v="503"/>
    <x v="502"/>
    <x v="13"/>
    <x v="13"/>
    <x v="1"/>
    <x v="1"/>
    <x v="1262"/>
    <x v="1197"/>
  </r>
  <r>
    <x v="5"/>
    <x v="120"/>
    <x v="119"/>
    <x v="32"/>
    <x v="32"/>
    <x v="1"/>
    <x v="1"/>
    <x v="1263"/>
    <x v="1198"/>
  </r>
  <r>
    <x v="13"/>
    <x v="482"/>
    <x v="481"/>
    <x v="14"/>
    <x v="14"/>
    <x v="6"/>
    <x v="6"/>
    <x v="1264"/>
    <x v="3"/>
  </r>
  <r>
    <x v="9"/>
    <x v="262"/>
    <x v="261"/>
    <x v="23"/>
    <x v="23"/>
    <x v="6"/>
    <x v="6"/>
    <x v="1265"/>
    <x v="1199"/>
  </r>
  <r>
    <x v="6"/>
    <x v="80"/>
    <x v="79"/>
    <x v="5"/>
    <x v="5"/>
    <x v="3"/>
    <x v="3"/>
    <x v="1266"/>
    <x v="1200"/>
  </r>
  <r>
    <x v="3"/>
    <x v="325"/>
    <x v="324"/>
    <x v="3"/>
    <x v="3"/>
    <x v="2"/>
    <x v="2"/>
    <x v="1267"/>
    <x v="1201"/>
  </r>
  <r>
    <x v="3"/>
    <x v="504"/>
    <x v="503"/>
    <x v="1"/>
    <x v="1"/>
    <x v="1"/>
    <x v="1"/>
    <x v="1268"/>
    <x v="1202"/>
  </r>
  <r>
    <x v="7"/>
    <x v="136"/>
    <x v="135"/>
    <x v="0"/>
    <x v="0"/>
    <x v="0"/>
    <x v="0"/>
    <x v="1269"/>
    <x v="3"/>
  </r>
  <r>
    <x v="1"/>
    <x v="436"/>
    <x v="435"/>
    <x v="27"/>
    <x v="27"/>
    <x v="4"/>
    <x v="4"/>
    <x v="1270"/>
    <x v="1203"/>
  </r>
  <r>
    <x v="3"/>
    <x v="505"/>
    <x v="504"/>
    <x v="8"/>
    <x v="8"/>
    <x v="3"/>
    <x v="3"/>
    <x v="1271"/>
    <x v="1204"/>
  </r>
  <r>
    <x v="17"/>
    <x v="68"/>
    <x v="67"/>
    <x v="8"/>
    <x v="8"/>
    <x v="3"/>
    <x v="3"/>
    <x v="1272"/>
    <x v="1205"/>
  </r>
  <r>
    <x v="8"/>
    <x v="48"/>
    <x v="47"/>
    <x v="5"/>
    <x v="5"/>
    <x v="3"/>
    <x v="3"/>
    <x v="1273"/>
    <x v="1206"/>
  </r>
  <r>
    <x v="3"/>
    <x v="506"/>
    <x v="505"/>
    <x v="14"/>
    <x v="14"/>
    <x v="6"/>
    <x v="6"/>
    <x v="1274"/>
    <x v="1207"/>
  </r>
  <r>
    <x v="8"/>
    <x v="507"/>
    <x v="506"/>
    <x v="9"/>
    <x v="9"/>
    <x v="4"/>
    <x v="4"/>
    <x v="1275"/>
    <x v="1208"/>
  </r>
  <r>
    <x v="4"/>
    <x v="245"/>
    <x v="244"/>
    <x v="1"/>
    <x v="1"/>
    <x v="1"/>
    <x v="1"/>
    <x v="1276"/>
    <x v="1209"/>
  </r>
  <r>
    <x v="3"/>
    <x v="235"/>
    <x v="234"/>
    <x v="11"/>
    <x v="11"/>
    <x v="4"/>
    <x v="4"/>
    <x v="1277"/>
    <x v="1210"/>
  </r>
  <r>
    <x v="3"/>
    <x v="323"/>
    <x v="322"/>
    <x v="49"/>
    <x v="49"/>
    <x v="7"/>
    <x v="7"/>
    <x v="1278"/>
    <x v="1211"/>
  </r>
  <r>
    <x v="5"/>
    <x v="508"/>
    <x v="507"/>
    <x v="77"/>
    <x v="77"/>
    <x v="14"/>
    <x v="14"/>
    <x v="1279"/>
    <x v="1212"/>
  </r>
  <r>
    <x v="6"/>
    <x v="15"/>
    <x v="14"/>
    <x v="10"/>
    <x v="10"/>
    <x v="5"/>
    <x v="5"/>
    <x v="1280"/>
    <x v="1213"/>
  </r>
  <r>
    <x v="3"/>
    <x v="105"/>
    <x v="104"/>
    <x v="6"/>
    <x v="6"/>
    <x v="4"/>
    <x v="4"/>
    <x v="1281"/>
    <x v="1214"/>
  </r>
  <r>
    <x v="6"/>
    <x v="340"/>
    <x v="339"/>
    <x v="63"/>
    <x v="63"/>
    <x v="13"/>
    <x v="13"/>
    <x v="1282"/>
    <x v="1215"/>
  </r>
  <r>
    <x v="5"/>
    <x v="509"/>
    <x v="508"/>
    <x v="26"/>
    <x v="26"/>
    <x v="12"/>
    <x v="12"/>
    <x v="1283"/>
    <x v="1216"/>
  </r>
  <r>
    <x v="4"/>
    <x v="69"/>
    <x v="68"/>
    <x v="5"/>
    <x v="5"/>
    <x v="3"/>
    <x v="3"/>
    <x v="1284"/>
    <x v="1217"/>
  </r>
  <r>
    <x v="2"/>
    <x v="510"/>
    <x v="509"/>
    <x v="19"/>
    <x v="19"/>
    <x v="10"/>
    <x v="10"/>
    <x v="1285"/>
    <x v="1218"/>
  </r>
  <r>
    <x v="2"/>
    <x v="9"/>
    <x v="8"/>
    <x v="6"/>
    <x v="6"/>
    <x v="4"/>
    <x v="4"/>
    <x v="1286"/>
    <x v="3"/>
  </r>
  <r>
    <x v="9"/>
    <x v="87"/>
    <x v="86"/>
    <x v="8"/>
    <x v="8"/>
    <x v="3"/>
    <x v="3"/>
    <x v="1287"/>
    <x v="1219"/>
  </r>
  <r>
    <x v="5"/>
    <x v="146"/>
    <x v="145"/>
    <x v="34"/>
    <x v="34"/>
    <x v="1"/>
    <x v="1"/>
    <x v="1288"/>
    <x v="1220"/>
  </r>
  <r>
    <x v="2"/>
    <x v="301"/>
    <x v="300"/>
    <x v="5"/>
    <x v="5"/>
    <x v="3"/>
    <x v="3"/>
    <x v="1289"/>
    <x v="3"/>
  </r>
  <r>
    <x v="5"/>
    <x v="420"/>
    <x v="419"/>
    <x v="13"/>
    <x v="13"/>
    <x v="1"/>
    <x v="1"/>
    <x v="1290"/>
    <x v="1221"/>
  </r>
  <r>
    <x v="1"/>
    <x v="414"/>
    <x v="413"/>
    <x v="5"/>
    <x v="5"/>
    <x v="3"/>
    <x v="3"/>
    <x v="1291"/>
    <x v="3"/>
  </r>
  <r>
    <x v="0"/>
    <x v="511"/>
    <x v="510"/>
    <x v="42"/>
    <x v="42"/>
    <x v="4"/>
    <x v="4"/>
    <x v="1292"/>
    <x v="1222"/>
  </r>
  <r>
    <x v="3"/>
    <x v="209"/>
    <x v="208"/>
    <x v="1"/>
    <x v="1"/>
    <x v="1"/>
    <x v="1"/>
    <x v="1293"/>
    <x v="3"/>
  </r>
  <r>
    <x v="2"/>
    <x v="109"/>
    <x v="108"/>
    <x v="14"/>
    <x v="14"/>
    <x v="6"/>
    <x v="6"/>
    <x v="1294"/>
    <x v="1223"/>
  </r>
  <r>
    <x v="3"/>
    <x v="182"/>
    <x v="181"/>
    <x v="8"/>
    <x v="8"/>
    <x v="3"/>
    <x v="3"/>
    <x v="1295"/>
    <x v="3"/>
  </r>
  <r>
    <x v="9"/>
    <x v="511"/>
    <x v="510"/>
    <x v="42"/>
    <x v="42"/>
    <x v="4"/>
    <x v="4"/>
    <x v="1296"/>
    <x v="1224"/>
  </r>
  <r>
    <x v="5"/>
    <x v="512"/>
    <x v="511"/>
    <x v="11"/>
    <x v="11"/>
    <x v="4"/>
    <x v="4"/>
    <x v="1297"/>
    <x v="1225"/>
  </r>
  <r>
    <x v="3"/>
    <x v="330"/>
    <x v="329"/>
    <x v="61"/>
    <x v="61"/>
    <x v="18"/>
    <x v="18"/>
    <x v="1298"/>
    <x v="3"/>
  </r>
  <r>
    <x v="8"/>
    <x v="28"/>
    <x v="27"/>
    <x v="14"/>
    <x v="14"/>
    <x v="6"/>
    <x v="6"/>
    <x v="1299"/>
    <x v="1226"/>
  </r>
  <r>
    <x v="6"/>
    <x v="108"/>
    <x v="107"/>
    <x v="31"/>
    <x v="31"/>
    <x v="2"/>
    <x v="2"/>
    <x v="1300"/>
    <x v="1227"/>
  </r>
  <r>
    <x v="5"/>
    <x v="206"/>
    <x v="205"/>
    <x v="5"/>
    <x v="5"/>
    <x v="3"/>
    <x v="3"/>
    <x v="1301"/>
    <x v="1228"/>
  </r>
  <r>
    <x v="13"/>
    <x v="28"/>
    <x v="27"/>
    <x v="14"/>
    <x v="14"/>
    <x v="6"/>
    <x v="6"/>
    <x v="1302"/>
    <x v="1229"/>
  </r>
  <r>
    <x v="3"/>
    <x v="390"/>
    <x v="389"/>
    <x v="36"/>
    <x v="36"/>
    <x v="0"/>
    <x v="0"/>
    <x v="1303"/>
    <x v="1230"/>
  </r>
  <r>
    <x v="5"/>
    <x v="134"/>
    <x v="133"/>
    <x v="10"/>
    <x v="10"/>
    <x v="5"/>
    <x v="5"/>
    <x v="1304"/>
    <x v="1231"/>
  </r>
  <r>
    <x v="8"/>
    <x v="239"/>
    <x v="238"/>
    <x v="1"/>
    <x v="1"/>
    <x v="1"/>
    <x v="1"/>
    <x v="1305"/>
    <x v="1232"/>
  </r>
  <r>
    <x v="5"/>
    <x v="172"/>
    <x v="171"/>
    <x v="16"/>
    <x v="16"/>
    <x v="7"/>
    <x v="7"/>
    <x v="1306"/>
    <x v="1233"/>
  </r>
  <r>
    <x v="8"/>
    <x v="78"/>
    <x v="77"/>
    <x v="5"/>
    <x v="5"/>
    <x v="3"/>
    <x v="3"/>
    <x v="1307"/>
    <x v="1234"/>
  </r>
  <r>
    <x v="3"/>
    <x v="217"/>
    <x v="216"/>
    <x v="1"/>
    <x v="1"/>
    <x v="1"/>
    <x v="1"/>
    <x v="1308"/>
    <x v="1235"/>
  </r>
  <r>
    <x v="2"/>
    <x v="134"/>
    <x v="133"/>
    <x v="10"/>
    <x v="10"/>
    <x v="5"/>
    <x v="5"/>
    <x v="1309"/>
    <x v="1236"/>
  </r>
  <r>
    <x v="2"/>
    <x v="158"/>
    <x v="157"/>
    <x v="1"/>
    <x v="1"/>
    <x v="1"/>
    <x v="1"/>
    <x v="1310"/>
    <x v="1237"/>
  </r>
  <r>
    <x v="4"/>
    <x v="258"/>
    <x v="257"/>
    <x v="1"/>
    <x v="1"/>
    <x v="1"/>
    <x v="1"/>
    <x v="1311"/>
    <x v="1238"/>
  </r>
  <r>
    <x v="5"/>
    <x v="124"/>
    <x v="123"/>
    <x v="5"/>
    <x v="5"/>
    <x v="3"/>
    <x v="3"/>
    <x v="1312"/>
    <x v="1239"/>
  </r>
  <r>
    <x v="3"/>
    <x v="513"/>
    <x v="512"/>
    <x v="76"/>
    <x v="76"/>
    <x v="12"/>
    <x v="12"/>
    <x v="1313"/>
    <x v="1240"/>
  </r>
  <r>
    <x v="4"/>
    <x v="484"/>
    <x v="483"/>
    <x v="32"/>
    <x v="32"/>
    <x v="1"/>
    <x v="1"/>
    <x v="1314"/>
    <x v="1241"/>
  </r>
  <r>
    <x v="1"/>
    <x v="193"/>
    <x v="192"/>
    <x v="1"/>
    <x v="1"/>
    <x v="1"/>
    <x v="1"/>
    <x v="1315"/>
    <x v="3"/>
  </r>
  <r>
    <x v="3"/>
    <x v="243"/>
    <x v="242"/>
    <x v="5"/>
    <x v="5"/>
    <x v="3"/>
    <x v="3"/>
    <x v="1316"/>
    <x v="1242"/>
  </r>
  <r>
    <x v="9"/>
    <x v="487"/>
    <x v="486"/>
    <x v="42"/>
    <x v="42"/>
    <x v="4"/>
    <x v="4"/>
    <x v="1317"/>
    <x v="1243"/>
  </r>
  <r>
    <x v="3"/>
    <x v="514"/>
    <x v="513"/>
    <x v="17"/>
    <x v="17"/>
    <x v="8"/>
    <x v="8"/>
    <x v="1318"/>
    <x v="1244"/>
  </r>
  <r>
    <x v="2"/>
    <x v="111"/>
    <x v="110"/>
    <x v="23"/>
    <x v="23"/>
    <x v="6"/>
    <x v="6"/>
    <x v="1319"/>
    <x v="1245"/>
  </r>
  <r>
    <x v="20"/>
    <x v="21"/>
    <x v="20"/>
    <x v="1"/>
    <x v="1"/>
    <x v="1"/>
    <x v="1"/>
    <x v="1320"/>
    <x v="1246"/>
  </r>
  <r>
    <x v="9"/>
    <x v="349"/>
    <x v="348"/>
    <x v="8"/>
    <x v="8"/>
    <x v="3"/>
    <x v="3"/>
    <x v="1321"/>
    <x v="1247"/>
  </r>
  <r>
    <x v="2"/>
    <x v="127"/>
    <x v="126"/>
    <x v="14"/>
    <x v="14"/>
    <x v="6"/>
    <x v="6"/>
    <x v="1322"/>
    <x v="1248"/>
  </r>
  <r>
    <x v="8"/>
    <x v="14"/>
    <x v="13"/>
    <x v="9"/>
    <x v="9"/>
    <x v="4"/>
    <x v="4"/>
    <x v="1323"/>
    <x v="3"/>
  </r>
  <r>
    <x v="5"/>
    <x v="319"/>
    <x v="318"/>
    <x v="23"/>
    <x v="23"/>
    <x v="6"/>
    <x v="6"/>
    <x v="1324"/>
    <x v="1249"/>
  </r>
  <r>
    <x v="6"/>
    <x v="81"/>
    <x v="80"/>
    <x v="5"/>
    <x v="5"/>
    <x v="3"/>
    <x v="3"/>
    <x v="1325"/>
    <x v="1250"/>
  </r>
  <r>
    <x v="5"/>
    <x v="515"/>
    <x v="514"/>
    <x v="3"/>
    <x v="3"/>
    <x v="2"/>
    <x v="2"/>
    <x v="1326"/>
    <x v="1251"/>
  </r>
  <r>
    <x v="5"/>
    <x v="393"/>
    <x v="392"/>
    <x v="63"/>
    <x v="63"/>
    <x v="13"/>
    <x v="13"/>
    <x v="1327"/>
    <x v="1252"/>
  </r>
  <r>
    <x v="5"/>
    <x v="516"/>
    <x v="515"/>
    <x v="47"/>
    <x v="47"/>
    <x v="12"/>
    <x v="12"/>
    <x v="1328"/>
    <x v="1253"/>
  </r>
  <r>
    <x v="3"/>
    <x v="517"/>
    <x v="516"/>
    <x v="10"/>
    <x v="10"/>
    <x v="5"/>
    <x v="5"/>
    <x v="1329"/>
    <x v="1254"/>
  </r>
  <r>
    <x v="4"/>
    <x v="251"/>
    <x v="250"/>
    <x v="8"/>
    <x v="8"/>
    <x v="3"/>
    <x v="3"/>
    <x v="1330"/>
    <x v="1255"/>
  </r>
  <r>
    <x v="5"/>
    <x v="518"/>
    <x v="517"/>
    <x v="70"/>
    <x v="70"/>
    <x v="8"/>
    <x v="8"/>
    <x v="1331"/>
    <x v="1256"/>
  </r>
  <r>
    <x v="8"/>
    <x v="352"/>
    <x v="351"/>
    <x v="42"/>
    <x v="42"/>
    <x v="4"/>
    <x v="4"/>
    <x v="1332"/>
    <x v="1257"/>
  </r>
  <r>
    <x v="10"/>
    <x v="142"/>
    <x v="141"/>
    <x v="10"/>
    <x v="10"/>
    <x v="5"/>
    <x v="5"/>
    <x v="1333"/>
    <x v="3"/>
  </r>
  <r>
    <x v="13"/>
    <x v="217"/>
    <x v="216"/>
    <x v="1"/>
    <x v="1"/>
    <x v="1"/>
    <x v="1"/>
    <x v="1334"/>
    <x v="1258"/>
  </r>
  <r>
    <x v="5"/>
    <x v="519"/>
    <x v="518"/>
    <x v="32"/>
    <x v="32"/>
    <x v="1"/>
    <x v="1"/>
    <x v="1335"/>
    <x v="1259"/>
  </r>
  <r>
    <x v="2"/>
    <x v="253"/>
    <x v="252"/>
    <x v="25"/>
    <x v="25"/>
    <x v="4"/>
    <x v="4"/>
    <x v="1336"/>
    <x v="1260"/>
  </r>
  <r>
    <x v="1"/>
    <x v="111"/>
    <x v="110"/>
    <x v="23"/>
    <x v="23"/>
    <x v="6"/>
    <x v="6"/>
    <x v="1337"/>
    <x v="1261"/>
  </r>
  <r>
    <x v="3"/>
    <x v="451"/>
    <x v="450"/>
    <x v="21"/>
    <x v="21"/>
    <x v="7"/>
    <x v="7"/>
    <x v="1338"/>
    <x v="1262"/>
  </r>
  <r>
    <x v="1"/>
    <x v="277"/>
    <x v="276"/>
    <x v="8"/>
    <x v="8"/>
    <x v="3"/>
    <x v="3"/>
    <x v="1339"/>
    <x v="1263"/>
  </r>
  <r>
    <x v="2"/>
    <x v="520"/>
    <x v="519"/>
    <x v="37"/>
    <x v="37"/>
    <x v="12"/>
    <x v="12"/>
    <x v="1340"/>
    <x v="1264"/>
  </r>
  <r>
    <x v="6"/>
    <x v="51"/>
    <x v="50"/>
    <x v="5"/>
    <x v="5"/>
    <x v="3"/>
    <x v="3"/>
    <x v="1341"/>
    <x v="1265"/>
  </r>
  <r>
    <x v="4"/>
    <x v="206"/>
    <x v="205"/>
    <x v="5"/>
    <x v="5"/>
    <x v="3"/>
    <x v="3"/>
    <x v="1342"/>
    <x v="1266"/>
  </r>
  <r>
    <x v="5"/>
    <x v="521"/>
    <x v="520"/>
    <x v="36"/>
    <x v="36"/>
    <x v="0"/>
    <x v="0"/>
    <x v="1343"/>
    <x v="3"/>
  </r>
  <r>
    <x v="10"/>
    <x v="347"/>
    <x v="346"/>
    <x v="31"/>
    <x v="31"/>
    <x v="2"/>
    <x v="2"/>
    <x v="1344"/>
    <x v="1267"/>
  </r>
  <r>
    <x v="6"/>
    <x v="522"/>
    <x v="521"/>
    <x v="16"/>
    <x v="16"/>
    <x v="7"/>
    <x v="7"/>
    <x v="1345"/>
    <x v="1268"/>
  </r>
  <r>
    <x v="8"/>
    <x v="523"/>
    <x v="522"/>
    <x v="13"/>
    <x v="13"/>
    <x v="1"/>
    <x v="1"/>
    <x v="1346"/>
    <x v="1269"/>
  </r>
  <r>
    <x v="3"/>
    <x v="524"/>
    <x v="523"/>
    <x v="5"/>
    <x v="5"/>
    <x v="3"/>
    <x v="3"/>
    <x v="1347"/>
    <x v="1270"/>
  </r>
  <r>
    <x v="10"/>
    <x v="362"/>
    <x v="361"/>
    <x v="14"/>
    <x v="14"/>
    <x v="6"/>
    <x v="6"/>
    <x v="1348"/>
    <x v="1271"/>
  </r>
  <r>
    <x v="3"/>
    <x v="109"/>
    <x v="108"/>
    <x v="14"/>
    <x v="14"/>
    <x v="6"/>
    <x v="6"/>
    <x v="1349"/>
    <x v="1272"/>
  </r>
  <r>
    <x v="1"/>
    <x v="153"/>
    <x v="152"/>
    <x v="25"/>
    <x v="25"/>
    <x v="4"/>
    <x v="4"/>
    <x v="1350"/>
    <x v="1273"/>
  </r>
  <r>
    <x v="3"/>
    <x v="341"/>
    <x v="340"/>
    <x v="5"/>
    <x v="5"/>
    <x v="3"/>
    <x v="3"/>
    <x v="1351"/>
    <x v="1274"/>
  </r>
  <r>
    <x v="8"/>
    <x v="45"/>
    <x v="44"/>
    <x v="11"/>
    <x v="11"/>
    <x v="4"/>
    <x v="4"/>
    <x v="1352"/>
    <x v="1275"/>
  </r>
  <r>
    <x v="4"/>
    <x v="115"/>
    <x v="114"/>
    <x v="15"/>
    <x v="15"/>
    <x v="1"/>
    <x v="1"/>
    <x v="1353"/>
    <x v="1276"/>
  </r>
  <r>
    <x v="2"/>
    <x v="525"/>
    <x v="524"/>
    <x v="9"/>
    <x v="9"/>
    <x v="4"/>
    <x v="4"/>
    <x v="1354"/>
    <x v="1277"/>
  </r>
  <r>
    <x v="3"/>
    <x v="526"/>
    <x v="525"/>
    <x v="6"/>
    <x v="6"/>
    <x v="4"/>
    <x v="4"/>
    <x v="1355"/>
    <x v="1278"/>
  </r>
  <r>
    <x v="3"/>
    <x v="487"/>
    <x v="486"/>
    <x v="42"/>
    <x v="42"/>
    <x v="4"/>
    <x v="4"/>
    <x v="1356"/>
    <x v="1279"/>
  </r>
  <r>
    <x v="5"/>
    <x v="527"/>
    <x v="526"/>
    <x v="11"/>
    <x v="11"/>
    <x v="4"/>
    <x v="4"/>
    <x v="1357"/>
    <x v="1280"/>
  </r>
  <r>
    <x v="2"/>
    <x v="528"/>
    <x v="527"/>
    <x v="43"/>
    <x v="43"/>
    <x v="14"/>
    <x v="14"/>
    <x v="1358"/>
    <x v="1281"/>
  </r>
  <r>
    <x v="3"/>
    <x v="28"/>
    <x v="27"/>
    <x v="14"/>
    <x v="14"/>
    <x v="6"/>
    <x v="6"/>
    <x v="1359"/>
    <x v="1282"/>
  </r>
  <r>
    <x v="5"/>
    <x v="529"/>
    <x v="528"/>
    <x v="70"/>
    <x v="70"/>
    <x v="8"/>
    <x v="8"/>
    <x v="1360"/>
    <x v="1283"/>
  </r>
  <r>
    <x v="3"/>
    <x v="530"/>
    <x v="529"/>
    <x v="1"/>
    <x v="1"/>
    <x v="1"/>
    <x v="1"/>
    <x v="1361"/>
    <x v="1284"/>
  </r>
  <r>
    <x v="10"/>
    <x v="148"/>
    <x v="147"/>
    <x v="10"/>
    <x v="10"/>
    <x v="5"/>
    <x v="5"/>
    <x v="1362"/>
    <x v="1285"/>
  </r>
  <r>
    <x v="2"/>
    <x v="531"/>
    <x v="530"/>
    <x v="19"/>
    <x v="19"/>
    <x v="10"/>
    <x v="10"/>
    <x v="1363"/>
    <x v="1286"/>
  </r>
  <r>
    <x v="5"/>
    <x v="309"/>
    <x v="308"/>
    <x v="7"/>
    <x v="7"/>
    <x v="1"/>
    <x v="1"/>
    <x v="1364"/>
    <x v="1287"/>
  </r>
  <r>
    <x v="6"/>
    <x v="207"/>
    <x v="206"/>
    <x v="36"/>
    <x v="36"/>
    <x v="0"/>
    <x v="0"/>
    <x v="1365"/>
    <x v="1288"/>
  </r>
  <r>
    <x v="1"/>
    <x v="89"/>
    <x v="88"/>
    <x v="9"/>
    <x v="9"/>
    <x v="4"/>
    <x v="4"/>
    <x v="1366"/>
    <x v="3"/>
  </r>
  <r>
    <x v="13"/>
    <x v="532"/>
    <x v="531"/>
    <x v="35"/>
    <x v="35"/>
    <x v="1"/>
    <x v="1"/>
    <x v="1367"/>
    <x v="1289"/>
  </r>
  <r>
    <x v="6"/>
    <x v="58"/>
    <x v="57"/>
    <x v="8"/>
    <x v="8"/>
    <x v="3"/>
    <x v="3"/>
    <x v="1368"/>
    <x v="1290"/>
  </r>
  <r>
    <x v="9"/>
    <x v="56"/>
    <x v="55"/>
    <x v="8"/>
    <x v="8"/>
    <x v="3"/>
    <x v="3"/>
    <x v="1369"/>
    <x v="1291"/>
  </r>
  <r>
    <x v="4"/>
    <x v="432"/>
    <x v="431"/>
    <x v="1"/>
    <x v="1"/>
    <x v="1"/>
    <x v="1"/>
    <x v="1370"/>
    <x v="1292"/>
  </r>
  <r>
    <x v="2"/>
    <x v="532"/>
    <x v="531"/>
    <x v="35"/>
    <x v="35"/>
    <x v="1"/>
    <x v="1"/>
    <x v="1371"/>
    <x v="1293"/>
  </r>
  <r>
    <x v="5"/>
    <x v="533"/>
    <x v="532"/>
    <x v="30"/>
    <x v="30"/>
    <x v="12"/>
    <x v="12"/>
    <x v="1372"/>
    <x v="1294"/>
  </r>
  <r>
    <x v="5"/>
    <x v="534"/>
    <x v="533"/>
    <x v="36"/>
    <x v="36"/>
    <x v="0"/>
    <x v="0"/>
    <x v="1373"/>
    <x v="3"/>
  </r>
  <r>
    <x v="4"/>
    <x v="207"/>
    <x v="206"/>
    <x v="36"/>
    <x v="36"/>
    <x v="0"/>
    <x v="0"/>
    <x v="1374"/>
    <x v="1295"/>
  </r>
  <r>
    <x v="3"/>
    <x v="450"/>
    <x v="449"/>
    <x v="10"/>
    <x v="10"/>
    <x v="5"/>
    <x v="5"/>
    <x v="1375"/>
    <x v="1296"/>
  </r>
  <r>
    <x v="3"/>
    <x v="535"/>
    <x v="534"/>
    <x v="70"/>
    <x v="70"/>
    <x v="8"/>
    <x v="8"/>
    <x v="1376"/>
    <x v="3"/>
  </r>
  <r>
    <x v="3"/>
    <x v="529"/>
    <x v="528"/>
    <x v="70"/>
    <x v="70"/>
    <x v="8"/>
    <x v="8"/>
    <x v="1377"/>
    <x v="1297"/>
  </r>
  <r>
    <x v="5"/>
    <x v="528"/>
    <x v="527"/>
    <x v="43"/>
    <x v="43"/>
    <x v="14"/>
    <x v="14"/>
    <x v="1378"/>
    <x v="3"/>
  </r>
  <r>
    <x v="1"/>
    <x v="312"/>
    <x v="311"/>
    <x v="5"/>
    <x v="5"/>
    <x v="3"/>
    <x v="3"/>
    <x v="1379"/>
    <x v="1298"/>
  </r>
  <r>
    <x v="3"/>
    <x v="536"/>
    <x v="535"/>
    <x v="11"/>
    <x v="11"/>
    <x v="4"/>
    <x v="4"/>
    <x v="1380"/>
    <x v="1299"/>
  </r>
  <r>
    <x v="7"/>
    <x v="41"/>
    <x v="40"/>
    <x v="8"/>
    <x v="8"/>
    <x v="3"/>
    <x v="3"/>
    <x v="1381"/>
    <x v="1300"/>
  </r>
  <r>
    <x v="5"/>
    <x v="537"/>
    <x v="536"/>
    <x v="24"/>
    <x v="24"/>
    <x v="4"/>
    <x v="4"/>
    <x v="1382"/>
    <x v="3"/>
  </r>
  <r>
    <x v="3"/>
    <x v="538"/>
    <x v="537"/>
    <x v="28"/>
    <x v="28"/>
    <x v="13"/>
    <x v="13"/>
    <x v="1383"/>
    <x v="1301"/>
  </r>
  <r>
    <x v="8"/>
    <x v="52"/>
    <x v="51"/>
    <x v="8"/>
    <x v="8"/>
    <x v="3"/>
    <x v="3"/>
    <x v="1384"/>
    <x v="1302"/>
  </r>
  <r>
    <x v="1"/>
    <x v="131"/>
    <x v="130"/>
    <x v="13"/>
    <x v="13"/>
    <x v="1"/>
    <x v="1"/>
    <x v="1385"/>
    <x v="3"/>
  </r>
  <r>
    <x v="3"/>
    <x v="389"/>
    <x v="388"/>
    <x v="10"/>
    <x v="10"/>
    <x v="5"/>
    <x v="5"/>
    <x v="1386"/>
    <x v="1303"/>
  </r>
  <r>
    <x v="1"/>
    <x v="240"/>
    <x v="239"/>
    <x v="24"/>
    <x v="24"/>
    <x v="4"/>
    <x v="4"/>
    <x v="1387"/>
    <x v="1304"/>
  </r>
  <r>
    <x v="3"/>
    <x v="194"/>
    <x v="193"/>
    <x v="1"/>
    <x v="1"/>
    <x v="1"/>
    <x v="1"/>
    <x v="1388"/>
    <x v="1305"/>
  </r>
  <r>
    <x v="4"/>
    <x v="95"/>
    <x v="94"/>
    <x v="23"/>
    <x v="23"/>
    <x v="6"/>
    <x v="6"/>
    <x v="1389"/>
    <x v="1306"/>
  </r>
  <r>
    <x v="5"/>
    <x v="59"/>
    <x v="58"/>
    <x v="8"/>
    <x v="8"/>
    <x v="3"/>
    <x v="3"/>
    <x v="1390"/>
    <x v="1307"/>
  </r>
  <r>
    <x v="9"/>
    <x v="205"/>
    <x v="204"/>
    <x v="5"/>
    <x v="5"/>
    <x v="3"/>
    <x v="3"/>
    <x v="1391"/>
    <x v="1308"/>
  </r>
  <r>
    <x v="5"/>
    <x v="197"/>
    <x v="196"/>
    <x v="25"/>
    <x v="25"/>
    <x v="4"/>
    <x v="4"/>
    <x v="1392"/>
    <x v="3"/>
  </r>
  <r>
    <x v="3"/>
    <x v="192"/>
    <x v="191"/>
    <x v="13"/>
    <x v="13"/>
    <x v="1"/>
    <x v="1"/>
    <x v="1393"/>
    <x v="1309"/>
  </r>
  <r>
    <x v="1"/>
    <x v="289"/>
    <x v="288"/>
    <x v="7"/>
    <x v="7"/>
    <x v="1"/>
    <x v="1"/>
    <x v="1394"/>
    <x v="1310"/>
  </r>
  <r>
    <x v="4"/>
    <x v="15"/>
    <x v="14"/>
    <x v="10"/>
    <x v="10"/>
    <x v="5"/>
    <x v="5"/>
    <x v="1395"/>
    <x v="1311"/>
  </r>
  <r>
    <x v="12"/>
    <x v="539"/>
    <x v="538"/>
    <x v="5"/>
    <x v="5"/>
    <x v="3"/>
    <x v="3"/>
    <x v="1396"/>
    <x v="1312"/>
  </r>
  <r>
    <x v="13"/>
    <x v="33"/>
    <x v="32"/>
    <x v="1"/>
    <x v="1"/>
    <x v="1"/>
    <x v="1"/>
    <x v="1397"/>
    <x v="1313"/>
  </r>
  <r>
    <x v="15"/>
    <x v="401"/>
    <x v="400"/>
    <x v="53"/>
    <x v="53"/>
    <x v="14"/>
    <x v="14"/>
    <x v="1398"/>
    <x v="1314"/>
  </r>
  <r>
    <x v="6"/>
    <x v="138"/>
    <x v="137"/>
    <x v="10"/>
    <x v="10"/>
    <x v="5"/>
    <x v="5"/>
    <x v="1399"/>
    <x v="1315"/>
  </r>
  <r>
    <x v="6"/>
    <x v="540"/>
    <x v="539"/>
    <x v="36"/>
    <x v="36"/>
    <x v="0"/>
    <x v="0"/>
    <x v="1400"/>
    <x v="1316"/>
  </r>
  <r>
    <x v="21"/>
    <x v="541"/>
    <x v="540"/>
    <x v="78"/>
    <x v="78"/>
    <x v="19"/>
    <x v="19"/>
    <x v="1401"/>
    <x v="1317"/>
  </r>
  <r>
    <x v="9"/>
    <x v="283"/>
    <x v="282"/>
    <x v="11"/>
    <x v="11"/>
    <x v="4"/>
    <x v="4"/>
    <x v="1402"/>
    <x v="1318"/>
  </r>
  <r>
    <x v="3"/>
    <x v="372"/>
    <x v="371"/>
    <x v="58"/>
    <x v="58"/>
    <x v="16"/>
    <x v="16"/>
    <x v="1403"/>
    <x v="1319"/>
  </r>
  <r>
    <x v="8"/>
    <x v="380"/>
    <x v="379"/>
    <x v="5"/>
    <x v="5"/>
    <x v="3"/>
    <x v="3"/>
    <x v="1404"/>
    <x v="3"/>
  </r>
  <r>
    <x v="3"/>
    <x v="542"/>
    <x v="541"/>
    <x v="49"/>
    <x v="49"/>
    <x v="7"/>
    <x v="7"/>
    <x v="1405"/>
    <x v="1320"/>
  </r>
  <r>
    <x v="4"/>
    <x v="128"/>
    <x v="127"/>
    <x v="5"/>
    <x v="5"/>
    <x v="3"/>
    <x v="3"/>
    <x v="1406"/>
    <x v="1321"/>
  </r>
  <r>
    <x v="3"/>
    <x v="499"/>
    <x v="498"/>
    <x v="8"/>
    <x v="8"/>
    <x v="3"/>
    <x v="3"/>
    <x v="1407"/>
    <x v="1322"/>
  </r>
  <r>
    <x v="4"/>
    <x v="543"/>
    <x v="542"/>
    <x v="0"/>
    <x v="0"/>
    <x v="0"/>
    <x v="0"/>
    <x v="1408"/>
    <x v="1323"/>
  </r>
  <r>
    <x v="6"/>
    <x v="349"/>
    <x v="348"/>
    <x v="8"/>
    <x v="8"/>
    <x v="3"/>
    <x v="3"/>
    <x v="1409"/>
    <x v="1324"/>
  </r>
  <r>
    <x v="22"/>
    <x v="59"/>
    <x v="58"/>
    <x v="8"/>
    <x v="8"/>
    <x v="3"/>
    <x v="3"/>
    <x v="1410"/>
    <x v="1325"/>
  </r>
  <r>
    <x v="2"/>
    <x v="526"/>
    <x v="525"/>
    <x v="6"/>
    <x v="6"/>
    <x v="4"/>
    <x v="4"/>
    <x v="1411"/>
    <x v="1326"/>
  </r>
  <r>
    <x v="3"/>
    <x v="544"/>
    <x v="543"/>
    <x v="2"/>
    <x v="2"/>
    <x v="2"/>
    <x v="2"/>
    <x v="1412"/>
    <x v="1327"/>
  </r>
  <r>
    <x v="5"/>
    <x v="400"/>
    <x v="399"/>
    <x v="5"/>
    <x v="5"/>
    <x v="3"/>
    <x v="3"/>
    <x v="1413"/>
    <x v="1328"/>
  </r>
  <r>
    <x v="9"/>
    <x v="76"/>
    <x v="75"/>
    <x v="5"/>
    <x v="5"/>
    <x v="3"/>
    <x v="3"/>
    <x v="1414"/>
    <x v="1329"/>
  </r>
  <r>
    <x v="1"/>
    <x v="83"/>
    <x v="82"/>
    <x v="13"/>
    <x v="13"/>
    <x v="1"/>
    <x v="1"/>
    <x v="1415"/>
    <x v="3"/>
  </r>
  <r>
    <x v="8"/>
    <x v="322"/>
    <x v="321"/>
    <x v="13"/>
    <x v="13"/>
    <x v="1"/>
    <x v="1"/>
    <x v="1416"/>
    <x v="3"/>
  </r>
  <r>
    <x v="1"/>
    <x v="503"/>
    <x v="502"/>
    <x v="13"/>
    <x v="13"/>
    <x v="1"/>
    <x v="1"/>
    <x v="1417"/>
    <x v="1330"/>
  </r>
  <r>
    <x v="1"/>
    <x v="133"/>
    <x v="132"/>
    <x v="5"/>
    <x v="5"/>
    <x v="3"/>
    <x v="3"/>
    <x v="1418"/>
    <x v="1331"/>
  </r>
  <r>
    <x v="4"/>
    <x v="66"/>
    <x v="65"/>
    <x v="23"/>
    <x v="23"/>
    <x v="6"/>
    <x v="6"/>
    <x v="1419"/>
    <x v="1332"/>
  </r>
  <r>
    <x v="9"/>
    <x v="328"/>
    <x v="327"/>
    <x v="55"/>
    <x v="55"/>
    <x v="8"/>
    <x v="8"/>
    <x v="1420"/>
    <x v="1333"/>
  </r>
  <r>
    <x v="4"/>
    <x v="18"/>
    <x v="17"/>
    <x v="5"/>
    <x v="5"/>
    <x v="3"/>
    <x v="3"/>
    <x v="1421"/>
    <x v="1334"/>
  </r>
  <r>
    <x v="3"/>
    <x v="155"/>
    <x v="154"/>
    <x v="13"/>
    <x v="13"/>
    <x v="1"/>
    <x v="1"/>
    <x v="1422"/>
    <x v="1335"/>
  </r>
  <r>
    <x v="2"/>
    <x v="390"/>
    <x v="389"/>
    <x v="36"/>
    <x v="36"/>
    <x v="0"/>
    <x v="0"/>
    <x v="1423"/>
    <x v="1336"/>
  </r>
  <r>
    <x v="2"/>
    <x v="545"/>
    <x v="544"/>
    <x v="65"/>
    <x v="65"/>
    <x v="11"/>
    <x v="11"/>
    <x v="1424"/>
    <x v="1337"/>
  </r>
  <r>
    <x v="1"/>
    <x v="213"/>
    <x v="212"/>
    <x v="8"/>
    <x v="8"/>
    <x v="3"/>
    <x v="3"/>
    <x v="1425"/>
    <x v="1338"/>
  </r>
  <r>
    <x v="5"/>
    <x v="422"/>
    <x v="421"/>
    <x v="10"/>
    <x v="10"/>
    <x v="5"/>
    <x v="5"/>
    <x v="1426"/>
    <x v="1339"/>
  </r>
  <r>
    <x v="4"/>
    <x v="36"/>
    <x v="35"/>
    <x v="8"/>
    <x v="8"/>
    <x v="3"/>
    <x v="3"/>
    <x v="1427"/>
    <x v="1340"/>
  </r>
  <r>
    <x v="8"/>
    <x v="56"/>
    <x v="55"/>
    <x v="8"/>
    <x v="8"/>
    <x v="3"/>
    <x v="3"/>
    <x v="1428"/>
    <x v="3"/>
  </r>
  <r>
    <x v="13"/>
    <x v="143"/>
    <x v="142"/>
    <x v="32"/>
    <x v="32"/>
    <x v="1"/>
    <x v="1"/>
    <x v="1429"/>
    <x v="1341"/>
  </r>
  <r>
    <x v="2"/>
    <x v="220"/>
    <x v="219"/>
    <x v="7"/>
    <x v="7"/>
    <x v="1"/>
    <x v="1"/>
    <x v="1430"/>
    <x v="1342"/>
  </r>
  <r>
    <x v="2"/>
    <x v="546"/>
    <x v="545"/>
    <x v="1"/>
    <x v="1"/>
    <x v="1"/>
    <x v="1"/>
    <x v="1431"/>
    <x v="1343"/>
  </r>
  <r>
    <x v="6"/>
    <x v="547"/>
    <x v="546"/>
    <x v="5"/>
    <x v="5"/>
    <x v="3"/>
    <x v="3"/>
    <x v="1432"/>
    <x v="1344"/>
  </r>
  <r>
    <x v="2"/>
    <x v="285"/>
    <x v="284"/>
    <x v="9"/>
    <x v="9"/>
    <x v="4"/>
    <x v="4"/>
    <x v="1433"/>
    <x v="1345"/>
  </r>
  <r>
    <x v="5"/>
    <x v="202"/>
    <x v="201"/>
    <x v="28"/>
    <x v="28"/>
    <x v="13"/>
    <x v="13"/>
    <x v="1434"/>
    <x v="1346"/>
  </r>
  <r>
    <x v="8"/>
    <x v="70"/>
    <x v="69"/>
    <x v="24"/>
    <x v="24"/>
    <x v="4"/>
    <x v="4"/>
    <x v="1435"/>
    <x v="1347"/>
  </r>
  <r>
    <x v="9"/>
    <x v="41"/>
    <x v="40"/>
    <x v="8"/>
    <x v="8"/>
    <x v="3"/>
    <x v="3"/>
    <x v="1436"/>
    <x v="1348"/>
  </r>
  <r>
    <x v="5"/>
    <x v="506"/>
    <x v="505"/>
    <x v="14"/>
    <x v="14"/>
    <x v="6"/>
    <x v="6"/>
    <x v="1437"/>
    <x v="1349"/>
  </r>
  <r>
    <x v="4"/>
    <x v="349"/>
    <x v="348"/>
    <x v="8"/>
    <x v="8"/>
    <x v="3"/>
    <x v="3"/>
    <x v="1438"/>
    <x v="1350"/>
  </r>
  <r>
    <x v="23"/>
    <x v="70"/>
    <x v="69"/>
    <x v="24"/>
    <x v="24"/>
    <x v="4"/>
    <x v="4"/>
    <x v="1439"/>
    <x v="3"/>
  </r>
  <r>
    <x v="5"/>
    <x v="261"/>
    <x v="260"/>
    <x v="5"/>
    <x v="5"/>
    <x v="3"/>
    <x v="3"/>
    <x v="1440"/>
    <x v="1351"/>
  </r>
  <r>
    <x v="9"/>
    <x v="95"/>
    <x v="94"/>
    <x v="23"/>
    <x v="23"/>
    <x v="6"/>
    <x v="6"/>
    <x v="1441"/>
    <x v="1352"/>
  </r>
  <r>
    <x v="5"/>
    <x v="548"/>
    <x v="547"/>
    <x v="23"/>
    <x v="23"/>
    <x v="6"/>
    <x v="6"/>
    <x v="1442"/>
    <x v="1353"/>
  </r>
  <r>
    <x v="2"/>
    <x v="480"/>
    <x v="479"/>
    <x v="23"/>
    <x v="23"/>
    <x v="6"/>
    <x v="6"/>
    <x v="1443"/>
    <x v="1354"/>
  </r>
  <r>
    <x v="4"/>
    <x v="33"/>
    <x v="32"/>
    <x v="1"/>
    <x v="1"/>
    <x v="1"/>
    <x v="1"/>
    <x v="1444"/>
    <x v="1355"/>
  </r>
  <r>
    <x v="4"/>
    <x v="221"/>
    <x v="220"/>
    <x v="32"/>
    <x v="32"/>
    <x v="1"/>
    <x v="1"/>
    <x v="1445"/>
    <x v="3"/>
  </r>
  <r>
    <x v="6"/>
    <x v="48"/>
    <x v="47"/>
    <x v="5"/>
    <x v="5"/>
    <x v="3"/>
    <x v="3"/>
    <x v="1446"/>
    <x v="1356"/>
  </r>
  <r>
    <x v="6"/>
    <x v="298"/>
    <x v="297"/>
    <x v="9"/>
    <x v="9"/>
    <x v="4"/>
    <x v="4"/>
    <x v="1447"/>
    <x v="1357"/>
  </r>
  <r>
    <x v="5"/>
    <x v="288"/>
    <x v="287"/>
    <x v="8"/>
    <x v="8"/>
    <x v="3"/>
    <x v="3"/>
    <x v="1448"/>
    <x v="1358"/>
  </r>
  <r>
    <x v="14"/>
    <x v="127"/>
    <x v="126"/>
    <x v="14"/>
    <x v="14"/>
    <x v="6"/>
    <x v="6"/>
    <x v="1449"/>
    <x v="3"/>
  </r>
  <r>
    <x v="3"/>
    <x v="549"/>
    <x v="548"/>
    <x v="72"/>
    <x v="72"/>
    <x v="11"/>
    <x v="11"/>
    <x v="1450"/>
    <x v="3"/>
  </r>
  <r>
    <x v="6"/>
    <x v="550"/>
    <x v="549"/>
    <x v="71"/>
    <x v="71"/>
    <x v="12"/>
    <x v="12"/>
    <x v="1451"/>
    <x v="1359"/>
  </r>
  <r>
    <x v="3"/>
    <x v="551"/>
    <x v="550"/>
    <x v="76"/>
    <x v="76"/>
    <x v="12"/>
    <x v="12"/>
    <x v="1452"/>
    <x v="1360"/>
  </r>
  <r>
    <x v="6"/>
    <x v="57"/>
    <x v="56"/>
    <x v="7"/>
    <x v="7"/>
    <x v="1"/>
    <x v="1"/>
    <x v="1453"/>
    <x v="1361"/>
  </r>
  <r>
    <x v="4"/>
    <x v="552"/>
    <x v="551"/>
    <x v="79"/>
    <x v="79"/>
    <x v="9"/>
    <x v="9"/>
    <x v="1454"/>
    <x v="1362"/>
  </r>
  <r>
    <x v="5"/>
    <x v="553"/>
    <x v="552"/>
    <x v="19"/>
    <x v="19"/>
    <x v="10"/>
    <x v="10"/>
    <x v="1455"/>
    <x v="1363"/>
  </r>
  <r>
    <x v="4"/>
    <x v="13"/>
    <x v="12"/>
    <x v="8"/>
    <x v="8"/>
    <x v="3"/>
    <x v="3"/>
    <x v="1456"/>
    <x v="1364"/>
  </r>
  <r>
    <x v="3"/>
    <x v="554"/>
    <x v="553"/>
    <x v="5"/>
    <x v="5"/>
    <x v="3"/>
    <x v="3"/>
    <x v="1457"/>
    <x v="3"/>
  </r>
  <r>
    <x v="8"/>
    <x v="58"/>
    <x v="57"/>
    <x v="8"/>
    <x v="8"/>
    <x v="3"/>
    <x v="3"/>
    <x v="1458"/>
    <x v="1365"/>
  </r>
  <r>
    <x v="10"/>
    <x v="555"/>
    <x v="554"/>
    <x v="5"/>
    <x v="5"/>
    <x v="3"/>
    <x v="3"/>
    <x v="1459"/>
    <x v="3"/>
  </r>
  <r>
    <x v="4"/>
    <x v="147"/>
    <x v="146"/>
    <x v="8"/>
    <x v="8"/>
    <x v="3"/>
    <x v="3"/>
    <x v="1460"/>
    <x v="1366"/>
  </r>
  <r>
    <x v="1"/>
    <x v="152"/>
    <x v="151"/>
    <x v="35"/>
    <x v="35"/>
    <x v="1"/>
    <x v="1"/>
    <x v="1461"/>
    <x v="1367"/>
  </r>
  <r>
    <x v="5"/>
    <x v="556"/>
    <x v="555"/>
    <x v="26"/>
    <x v="26"/>
    <x v="12"/>
    <x v="12"/>
    <x v="1462"/>
    <x v="1368"/>
  </r>
  <r>
    <x v="4"/>
    <x v="511"/>
    <x v="510"/>
    <x v="42"/>
    <x v="42"/>
    <x v="4"/>
    <x v="4"/>
    <x v="1463"/>
    <x v="3"/>
  </r>
  <r>
    <x v="3"/>
    <x v="480"/>
    <x v="479"/>
    <x v="23"/>
    <x v="23"/>
    <x v="6"/>
    <x v="6"/>
    <x v="1464"/>
    <x v="1369"/>
  </r>
  <r>
    <x v="5"/>
    <x v="169"/>
    <x v="168"/>
    <x v="26"/>
    <x v="26"/>
    <x v="12"/>
    <x v="12"/>
    <x v="1465"/>
    <x v="1370"/>
  </r>
  <r>
    <x v="4"/>
    <x v="310"/>
    <x v="309"/>
    <x v="9"/>
    <x v="9"/>
    <x v="4"/>
    <x v="4"/>
    <x v="1466"/>
    <x v="1371"/>
  </r>
  <r>
    <x v="16"/>
    <x v="39"/>
    <x v="38"/>
    <x v="1"/>
    <x v="1"/>
    <x v="1"/>
    <x v="1"/>
    <x v="1467"/>
    <x v="3"/>
  </r>
  <r>
    <x v="4"/>
    <x v="142"/>
    <x v="141"/>
    <x v="10"/>
    <x v="10"/>
    <x v="5"/>
    <x v="5"/>
    <x v="1468"/>
    <x v="1372"/>
  </r>
  <r>
    <x v="3"/>
    <x v="408"/>
    <x v="407"/>
    <x v="13"/>
    <x v="13"/>
    <x v="1"/>
    <x v="1"/>
    <x v="1469"/>
    <x v="1373"/>
  </r>
  <r>
    <x v="3"/>
    <x v="557"/>
    <x v="556"/>
    <x v="64"/>
    <x v="64"/>
    <x v="15"/>
    <x v="15"/>
    <x v="1470"/>
    <x v="1374"/>
  </r>
  <r>
    <x v="3"/>
    <x v="558"/>
    <x v="557"/>
    <x v="76"/>
    <x v="76"/>
    <x v="12"/>
    <x v="12"/>
    <x v="1471"/>
    <x v="1375"/>
  </r>
  <r>
    <x v="10"/>
    <x v="360"/>
    <x v="359"/>
    <x v="7"/>
    <x v="7"/>
    <x v="1"/>
    <x v="1"/>
    <x v="1472"/>
    <x v="1376"/>
  </r>
  <r>
    <x v="3"/>
    <x v="559"/>
    <x v="558"/>
    <x v="76"/>
    <x v="76"/>
    <x v="12"/>
    <x v="12"/>
    <x v="1473"/>
    <x v="1377"/>
  </r>
  <r>
    <x v="8"/>
    <x v="374"/>
    <x v="373"/>
    <x v="7"/>
    <x v="7"/>
    <x v="1"/>
    <x v="1"/>
    <x v="1474"/>
    <x v="1378"/>
  </r>
  <r>
    <x v="10"/>
    <x v="39"/>
    <x v="38"/>
    <x v="1"/>
    <x v="1"/>
    <x v="1"/>
    <x v="1"/>
    <x v="1475"/>
    <x v="3"/>
  </r>
  <r>
    <x v="3"/>
    <x v="560"/>
    <x v="559"/>
    <x v="5"/>
    <x v="5"/>
    <x v="3"/>
    <x v="3"/>
    <x v="1476"/>
    <x v="3"/>
  </r>
  <r>
    <x v="5"/>
    <x v="554"/>
    <x v="553"/>
    <x v="5"/>
    <x v="5"/>
    <x v="3"/>
    <x v="3"/>
    <x v="1477"/>
    <x v="3"/>
  </r>
  <r>
    <x v="2"/>
    <x v="555"/>
    <x v="554"/>
    <x v="5"/>
    <x v="5"/>
    <x v="3"/>
    <x v="3"/>
    <x v="1478"/>
    <x v="3"/>
  </r>
  <r>
    <x v="6"/>
    <x v="561"/>
    <x v="560"/>
    <x v="5"/>
    <x v="5"/>
    <x v="3"/>
    <x v="3"/>
    <x v="1478"/>
    <x v="3"/>
  </r>
  <r>
    <x v="5"/>
    <x v="442"/>
    <x v="441"/>
    <x v="11"/>
    <x v="11"/>
    <x v="4"/>
    <x v="4"/>
    <x v="1479"/>
    <x v="1379"/>
  </r>
  <r>
    <x v="5"/>
    <x v="559"/>
    <x v="558"/>
    <x v="76"/>
    <x v="76"/>
    <x v="12"/>
    <x v="12"/>
    <x v="1480"/>
    <x v="1380"/>
  </r>
  <r>
    <x v="8"/>
    <x v="208"/>
    <x v="207"/>
    <x v="5"/>
    <x v="5"/>
    <x v="3"/>
    <x v="3"/>
    <x v="1481"/>
    <x v="3"/>
  </r>
  <r>
    <x v="3"/>
    <x v="445"/>
    <x v="444"/>
    <x v="8"/>
    <x v="8"/>
    <x v="3"/>
    <x v="3"/>
    <x v="1482"/>
    <x v="1381"/>
  </r>
  <r>
    <x v="2"/>
    <x v="384"/>
    <x v="383"/>
    <x v="29"/>
    <x v="29"/>
    <x v="12"/>
    <x v="12"/>
    <x v="1483"/>
    <x v="1382"/>
  </r>
  <r>
    <x v="3"/>
    <x v="512"/>
    <x v="511"/>
    <x v="11"/>
    <x v="11"/>
    <x v="4"/>
    <x v="4"/>
    <x v="1484"/>
    <x v="1383"/>
  </r>
  <r>
    <x v="6"/>
    <x v="98"/>
    <x v="97"/>
    <x v="14"/>
    <x v="14"/>
    <x v="6"/>
    <x v="6"/>
    <x v="1485"/>
    <x v="1384"/>
  </r>
  <r>
    <x v="5"/>
    <x v="262"/>
    <x v="261"/>
    <x v="23"/>
    <x v="23"/>
    <x v="6"/>
    <x v="6"/>
    <x v="1486"/>
    <x v="1385"/>
  </r>
  <r>
    <x v="7"/>
    <x v="81"/>
    <x v="80"/>
    <x v="5"/>
    <x v="5"/>
    <x v="3"/>
    <x v="3"/>
    <x v="1487"/>
    <x v="1386"/>
  </r>
  <r>
    <x v="3"/>
    <x v="562"/>
    <x v="561"/>
    <x v="13"/>
    <x v="13"/>
    <x v="1"/>
    <x v="1"/>
    <x v="1488"/>
    <x v="1387"/>
  </r>
  <r>
    <x v="3"/>
    <x v="539"/>
    <x v="538"/>
    <x v="5"/>
    <x v="5"/>
    <x v="3"/>
    <x v="3"/>
    <x v="1489"/>
    <x v="1388"/>
  </r>
  <r>
    <x v="8"/>
    <x v="563"/>
    <x v="562"/>
    <x v="7"/>
    <x v="7"/>
    <x v="1"/>
    <x v="1"/>
    <x v="1490"/>
    <x v="1389"/>
  </r>
  <r>
    <x v="2"/>
    <x v="245"/>
    <x v="244"/>
    <x v="1"/>
    <x v="1"/>
    <x v="1"/>
    <x v="1"/>
    <x v="1491"/>
    <x v="1390"/>
  </r>
  <r>
    <x v="3"/>
    <x v="564"/>
    <x v="563"/>
    <x v="73"/>
    <x v="73"/>
    <x v="12"/>
    <x v="12"/>
    <x v="1492"/>
    <x v="1391"/>
  </r>
  <r>
    <x v="3"/>
    <x v="99"/>
    <x v="98"/>
    <x v="14"/>
    <x v="14"/>
    <x v="6"/>
    <x v="6"/>
    <x v="1493"/>
    <x v="1392"/>
  </r>
  <r>
    <x v="1"/>
    <x v="233"/>
    <x v="232"/>
    <x v="25"/>
    <x v="25"/>
    <x v="4"/>
    <x v="4"/>
    <x v="1494"/>
    <x v="1393"/>
  </r>
  <r>
    <x v="6"/>
    <x v="30"/>
    <x v="29"/>
    <x v="6"/>
    <x v="6"/>
    <x v="4"/>
    <x v="4"/>
    <x v="1495"/>
    <x v="1394"/>
  </r>
  <r>
    <x v="17"/>
    <x v="250"/>
    <x v="249"/>
    <x v="8"/>
    <x v="8"/>
    <x v="3"/>
    <x v="3"/>
    <x v="1496"/>
    <x v="1395"/>
  </r>
  <r>
    <x v="6"/>
    <x v="220"/>
    <x v="219"/>
    <x v="7"/>
    <x v="7"/>
    <x v="1"/>
    <x v="1"/>
    <x v="1497"/>
    <x v="1396"/>
  </r>
  <r>
    <x v="4"/>
    <x v="4"/>
    <x v="4"/>
    <x v="1"/>
    <x v="1"/>
    <x v="1"/>
    <x v="1"/>
    <x v="1498"/>
    <x v="1397"/>
  </r>
  <r>
    <x v="5"/>
    <x v="565"/>
    <x v="564"/>
    <x v="6"/>
    <x v="6"/>
    <x v="4"/>
    <x v="4"/>
    <x v="1499"/>
    <x v="1398"/>
  </r>
  <r>
    <x v="3"/>
    <x v="546"/>
    <x v="545"/>
    <x v="1"/>
    <x v="1"/>
    <x v="1"/>
    <x v="1"/>
    <x v="1500"/>
    <x v="1399"/>
  </r>
  <r>
    <x v="9"/>
    <x v="25"/>
    <x v="24"/>
    <x v="11"/>
    <x v="11"/>
    <x v="4"/>
    <x v="4"/>
    <x v="1501"/>
    <x v="1400"/>
  </r>
  <r>
    <x v="5"/>
    <x v="557"/>
    <x v="556"/>
    <x v="64"/>
    <x v="64"/>
    <x v="15"/>
    <x v="15"/>
    <x v="1502"/>
    <x v="1401"/>
  </r>
  <r>
    <x v="3"/>
    <x v="566"/>
    <x v="565"/>
    <x v="8"/>
    <x v="8"/>
    <x v="3"/>
    <x v="3"/>
    <x v="1503"/>
    <x v="1402"/>
  </r>
  <r>
    <x v="6"/>
    <x v="128"/>
    <x v="127"/>
    <x v="5"/>
    <x v="5"/>
    <x v="3"/>
    <x v="3"/>
    <x v="1504"/>
    <x v="1403"/>
  </r>
  <r>
    <x v="2"/>
    <x v="442"/>
    <x v="441"/>
    <x v="11"/>
    <x v="11"/>
    <x v="4"/>
    <x v="4"/>
    <x v="1505"/>
    <x v="3"/>
  </r>
  <r>
    <x v="5"/>
    <x v="164"/>
    <x v="163"/>
    <x v="16"/>
    <x v="16"/>
    <x v="7"/>
    <x v="7"/>
    <x v="1506"/>
    <x v="1404"/>
  </r>
  <r>
    <x v="1"/>
    <x v="298"/>
    <x v="297"/>
    <x v="9"/>
    <x v="9"/>
    <x v="4"/>
    <x v="4"/>
    <x v="1507"/>
    <x v="1405"/>
  </r>
  <r>
    <x v="10"/>
    <x v="20"/>
    <x v="19"/>
    <x v="1"/>
    <x v="1"/>
    <x v="1"/>
    <x v="1"/>
    <x v="1508"/>
    <x v="1406"/>
  </r>
  <r>
    <x v="5"/>
    <x v="79"/>
    <x v="78"/>
    <x v="8"/>
    <x v="8"/>
    <x v="3"/>
    <x v="3"/>
    <x v="1509"/>
    <x v="1407"/>
  </r>
  <r>
    <x v="8"/>
    <x v="77"/>
    <x v="76"/>
    <x v="8"/>
    <x v="8"/>
    <x v="3"/>
    <x v="3"/>
    <x v="1510"/>
    <x v="1408"/>
  </r>
  <r>
    <x v="20"/>
    <x v="504"/>
    <x v="503"/>
    <x v="1"/>
    <x v="1"/>
    <x v="1"/>
    <x v="1"/>
    <x v="1511"/>
    <x v="1409"/>
  </r>
  <r>
    <x v="5"/>
    <x v="567"/>
    <x v="566"/>
    <x v="52"/>
    <x v="52"/>
    <x v="12"/>
    <x v="12"/>
    <x v="1512"/>
    <x v="1410"/>
  </r>
  <r>
    <x v="4"/>
    <x v="34"/>
    <x v="33"/>
    <x v="15"/>
    <x v="15"/>
    <x v="1"/>
    <x v="1"/>
    <x v="1513"/>
    <x v="1411"/>
  </r>
  <r>
    <x v="1"/>
    <x v="568"/>
    <x v="567"/>
    <x v="42"/>
    <x v="42"/>
    <x v="4"/>
    <x v="4"/>
    <x v="1514"/>
    <x v="1412"/>
  </r>
  <r>
    <x v="8"/>
    <x v="41"/>
    <x v="40"/>
    <x v="8"/>
    <x v="8"/>
    <x v="3"/>
    <x v="3"/>
    <x v="1515"/>
    <x v="1413"/>
  </r>
  <r>
    <x v="4"/>
    <x v="526"/>
    <x v="525"/>
    <x v="6"/>
    <x v="6"/>
    <x v="4"/>
    <x v="4"/>
    <x v="1516"/>
    <x v="1414"/>
  </r>
  <r>
    <x v="3"/>
    <x v="146"/>
    <x v="145"/>
    <x v="34"/>
    <x v="34"/>
    <x v="1"/>
    <x v="1"/>
    <x v="1517"/>
    <x v="3"/>
  </r>
  <r>
    <x v="10"/>
    <x v="152"/>
    <x v="151"/>
    <x v="35"/>
    <x v="35"/>
    <x v="1"/>
    <x v="1"/>
    <x v="1518"/>
    <x v="1415"/>
  </r>
  <r>
    <x v="0"/>
    <x v="467"/>
    <x v="466"/>
    <x v="10"/>
    <x v="10"/>
    <x v="5"/>
    <x v="5"/>
    <x v="1519"/>
    <x v="1416"/>
  </r>
  <r>
    <x v="8"/>
    <x v="235"/>
    <x v="234"/>
    <x v="11"/>
    <x v="11"/>
    <x v="4"/>
    <x v="4"/>
    <x v="1520"/>
    <x v="1417"/>
  </r>
  <r>
    <x v="5"/>
    <x v="165"/>
    <x v="164"/>
    <x v="5"/>
    <x v="5"/>
    <x v="3"/>
    <x v="3"/>
    <x v="1521"/>
    <x v="1418"/>
  </r>
  <r>
    <x v="5"/>
    <x v="352"/>
    <x v="351"/>
    <x v="42"/>
    <x v="42"/>
    <x v="4"/>
    <x v="4"/>
    <x v="1522"/>
    <x v="1419"/>
  </r>
  <r>
    <x v="17"/>
    <x v="569"/>
    <x v="568"/>
    <x v="70"/>
    <x v="70"/>
    <x v="8"/>
    <x v="8"/>
    <x v="1523"/>
    <x v="3"/>
  </r>
  <r>
    <x v="5"/>
    <x v="570"/>
    <x v="569"/>
    <x v="23"/>
    <x v="23"/>
    <x v="6"/>
    <x v="6"/>
    <x v="1524"/>
    <x v="1420"/>
  </r>
  <r>
    <x v="12"/>
    <x v="569"/>
    <x v="568"/>
    <x v="70"/>
    <x v="70"/>
    <x v="8"/>
    <x v="8"/>
    <x v="1525"/>
    <x v="3"/>
  </r>
  <r>
    <x v="2"/>
    <x v="370"/>
    <x v="369"/>
    <x v="5"/>
    <x v="5"/>
    <x v="3"/>
    <x v="3"/>
    <x v="1526"/>
    <x v="1421"/>
  </r>
  <r>
    <x v="1"/>
    <x v="309"/>
    <x v="308"/>
    <x v="7"/>
    <x v="7"/>
    <x v="1"/>
    <x v="1"/>
    <x v="1527"/>
    <x v="1422"/>
  </r>
  <r>
    <x v="3"/>
    <x v="571"/>
    <x v="570"/>
    <x v="52"/>
    <x v="52"/>
    <x v="12"/>
    <x v="12"/>
    <x v="1528"/>
    <x v="1423"/>
  </r>
  <r>
    <x v="17"/>
    <x v="58"/>
    <x v="57"/>
    <x v="8"/>
    <x v="8"/>
    <x v="3"/>
    <x v="3"/>
    <x v="1529"/>
    <x v="3"/>
  </r>
  <r>
    <x v="23"/>
    <x v="2"/>
    <x v="2"/>
    <x v="1"/>
    <x v="1"/>
    <x v="1"/>
    <x v="1"/>
    <x v="1530"/>
    <x v="3"/>
  </r>
  <r>
    <x v="3"/>
    <x v="572"/>
    <x v="571"/>
    <x v="25"/>
    <x v="25"/>
    <x v="4"/>
    <x v="4"/>
    <x v="1531"/>
    <x v="3"/>
  </r>
  <r>
    <x v="9"/>
    <x v="573"/>
    <x v="572"/>
    <x v="72"/>
    <x v="72"/>
    <x v="11"/>
    <x v="11"/>
    <x v="1532"/>
    <x v="3"/>
  </r>
  <r>
    <x v="6"/>
    <x v="487"/>
    <x v="486"/>
    <x v="42"/>
    <x v="42"/>
    <x v="4"/>
    <x v="4"/>
    <x v="1533"/>
    <x v="1424"/>
  </r>
  <r>
    <x v="7"/>
    <x v="216"/>
    <x v="215"/>
    <x v="10"/>
    <x v="10"/>
    <x v="5"/>
    <x v="5"/>
    <x v="1534"/>
    <x v="3"/>
  </r>
  <r>
    <x v="2"/>
    <x v="574"/>
    <x v="573"/>
    <x v="31"/>
    <x v="31"/>
    <x v="2"/>
    <x v="2"/>
    <x v="1535"/>
    <x v="3"/>
  </r>
  <r>
    <x v="1"/>
    <x v="408"/>
    <x v="407"/>
    <x v="13"/>
    <x v="13"/>
    <x v="1"/>
    <x v="1"/>
    <x v="1536"/>
    <x v="1425"/>
  </r>
  <r>
    <x v="6"/>
    <x v="506"/>
    <x v="505"/>
    <x v="14"/>
    <x v="14"/>
    <x v="6"/>
    <x v="6"/>
    <x v="1537"/>
    <x v="3"/>
  </r>
  <r>
    <x v="3"/>
    <x v="289"/>
    <x v="288"/>
    <x v="7"/>
    <x v="7"/>
    <x v="1"/>
    <x v="1"/>
    <x v="1538"/>
    <x v="1426"/>
  </r>
  <r>
    <x v="4"/>
    <x v="171"/>
    <x v="170"/>
    <x v="27"/>
    <x v="27"/>
    <x v="4"/>
    <x v="4"/>
    <x v="1539"/>
    <x v="1427"/>
  </r>
  <r>
    <x v="3"/>
    <x v="575"/>
    <x v="574"/>
    <x v="29"/>
    <x v="29"/>
    <x v="12"/>
    <x v="12"/>
    <x v="1540"/>
    <x v="1428"/>
  </r>
  <r>
    <x v="5"/>
    <x v="103"/>
    <x v="102"/>
    <x v="17"/>
    <x v="17"/>
    <x v="8"/>
    <x v="8"/>
    <x v="1541"/>
    <x v="1429"/>
  </r>
  <r>
    <x v="5"/>
    <x v="314"/>
    <x v="313"/>
    <x v="36"/>
    <x v="36"/>
    <x v="0"/>
    <x v="0"/>
    <x v="1542"/>
    <x v="3"/>
  </r>
  <r>
    <x v="3"/>
    <x v="69"/>
    <x v="68"/>
    <x v="5"/>
    <x v="5"/>
    <x v="3"/>
    <x v="3"/>
    <x v="1543"/>
    <x v="1430"/>
  </r>
  <r>
    <x v="1"/>
    <x v="352"/>
    <x v="351"/>
    <x v="42"/>
    <x v="42"/>
    <x v="4"/>
    <x v="4"/>
    <x v="1544"/>
    <x v="1431"/>
  </r>
  <r>
    <x v="8"/>
    <x v="34"/>
    <x v="33"/>
    <x v="15"/>
    <x v="15"/>
    <x v="1"/>
    <x v="1"/>
    <x v="1545"/>
    <x v="1432"/>
  </r>
  <r>
    <x v="5"/>
    <x v="524"/>
    <x v="523"/>
    <x v="5"/>
    <x v="5"/>
    <x v="3"/>
    <x v="3"/>
    <x v="1546"/>
    <x v="3"/>
  </r>
  <r>
    <x v="2"/>
    <x v="374"/>
    <x v="373"/>
    <x v="7"/>
    <x v="7"/>
    <x v="1"/>
    <x v="1"/>
    <x v="1547"/>
    <x v="1433"/>
  </r>
  <r>
    <x v="4"/>
    <x v="224"/>
    <x v="223"/>
    <x v="14"/>
    <x v="14"/>
    <x v="6"/>
    <x v="6"/>
    <x v="1548"/>
    <x v="3"/>
  </r>
  <r>
    <x v="2"/>
    <x v="576"/>
    <x v="575"/>
    <x v="28"/>
    <x v="28"/>
    <x v="13"/>
    <x v="13"/>
    <x v="1549"/>
    <x v="1434"/>
  </r>
  <r>
    <x v="0"/>
    <x v="218"/>
    <x v="217"/>
    <x v="42"/>
    <x v="42"/>
    <x v="4"/>
    <x v="4"/>
    <x v="1550"/>
    <x v="1435"/>
  </r>
  <r>
    <x v="5"/>
    <x v="414"/>
    <x v="413"/>
    <x v="5"/>
    <x v="5"/>
    <x v="3"/>
    <x v="3"/>
    <x v="1551"/>
    <x v="1436"/>
  </r>
  <r>
    <x v="18"/>
    <x v="61"/>
    <x v="60"/>
    <x v="21"/>
    <x v="21"/>
    <x v="7"/>
    <x v="7"/>
    <x v="1552"/>
    <x v="1437"/>
  </r>
  <r>
    <x v="10"/>
    <x v="349"/>
    <x v="348"/>
    <x v="8"/>
    <x v="8"/>
    <x v="3"/>
    <x v="3"/>
    <x v="1553"/>
    <x v="1438"/>
  </r>
  <r>
    <x v="4"/>
    <x v="87"/>
    <x v="86"/>
    <x v="8"/>
    <x v="8"/>
    <x v="3"/>
    <x v="3"/>
    <x v="1554"/>
    <x v="1439"/>
  </r>
  <r>
    <x v="7"/>
    <x v="352"/>
    <x v="351"/>
    <x v="42"/>
    <x v="42"/>
    <x v="4"/>
    <x v="4"/>
    <x v="1555"/>
    <x v="3"/>
  </r>
  <r>
    <x v="2"/>
    <x v="577"/>
    <x v="576"/>
    <x v="3"/>
    <x v="3"/>
    <x v="2"/>
    <x v="2"/>
    <x v="1556"/>
    <x v="1440"/>
  </r>
  <r>
    <x v="5"/>
    <x v="130"/>
    <x v="129"/>
    <x v="33"/>
    <x v="33"/>
    <x v="4"/>
    <x v="4"/>
    <x v="1557"/>
    <x v="1441"/>
  </r>
  <r>
    <x v="2"/>
    <x v="156"/>
    <x v="155"/>
    <x v="29"/>
    <x v="29"/>
    <x v="12"/>
    <x v="12"/>
    <x v="1558"/>
    <x v="3"/>
  </r>
  <r>
    <x v="5"/>
    <x v="484"/>
    <x v="483"/>
    <x v="32"/>
    <x v="32"/>
    <x v="1"/>
    <x v="1"/>
    <x v="1559"/>
    <x v="1442"/>
  </r>
  <r>
    <x v="5"/>
    <x v="454"/>
    <x v="453"/>
    <x v="5"/>
    <x v="5"/>
    <x v="3"/>
    <x v="3"/>
    <x v="1560"/>
    <x v="1443"/>
  </r>
  <r>
    <x v="3"/>
    <x v="578"/>
    <x v="577"/>
    <x v="26"/>
    <x v="26"/>
    <x v="12"/>
    <x v="12"/>
    <x v="1561"/>
    <x v="1444"/>
  </r>
  <r>
    <x v="6"/>
    <x v="348"/>
    <x v="347"/>
    <x v="21"/>
    <x v="21"/>
    <x v="7"/>
    <x v="7"/>
    <x v="1562"/>
    <x v="1445"/>
  </r>
  <r>
    <x v="3"/>
    <x v="556"/>
    <x v="555"/>
    <x v="26"/>
    <x v="26"/>
    <x v="12"/>
    <x v="12"/>
    <x v="1563"/>
    <x v="1446"/>
  </r>
  <r>
    <x v="3"/>
    <x v="569"/>
    <x v="568"/>
    <x v="70"/>
    <x v="70"/>
    <x v="8"/>
    <x v="8"/>
    <x v="1564"/>
    <x v="1447"/>
  </r>
  <r>
    <x v="4"/>
    <x v="124"/>
    <x v="123"/>
    <x v="5"/>
    <x v="5"/>
    <x v="3"/>
    <x v="3"/>
    <x v="1565"/>
    <x v="1448"/>
  </r>
  <r>
    <x v="5"/>
    <x v="306"/>
    <x v="305"/>
    <x v="57"/>
    <x v="57"/>
    <x v="16"/>
    <x v="16"/>
    <x v="1566"/>
    <x v="1449"/>
  </r>
  <r>
    <x v="12"/>
    <x v="68"/>
    <x v="67"/>
    <x v="8"/>
    <x v="8"/>
    <x v="3"/>
    <x v="3"/>
    <x v="1567"/>
    <x v="1450"/>
  </r>
  <r>
    <x v="10"/>
    <x v="41"/>
    <x v="40"/>
    <x v="8"/>
    <x v="8"/>
    <x v="3"/>
    <x v="3"/>
    <x v="1568"/>
    <x v="1451"/>
  </r>
  <r>
    <x v="3"/>
    <x v="576"/>
    <x v="575"/>
    <x v="28"/>
    <x v="28"/>
    <x v="13"/>
    <x v="13"/>
    <x v="1569"/>
    <x v="1452"/>
  </r>
  <r>
    <x v="1"/>
    <x v="311"/>
    <x v="310"/>
    <x v="13"/>
    <x v="13"/>
    <x v="1"/>
    <x v="1"/>
    <x v="1570"/>
    <x v="1453"/>
  </r>
  <r>
    <x v="4"/>
    <x v="370"/>
    <x v="369"/>
    <x v="5"/>
    <x v="5"/>
    <x v="3"/>
    <x v="3"/>
    <x v="1571"/>
    <x v="3"/>
  </r>
  <r>
    <x v="4"/>
    <x v="579"/>
    <x v="578"/>
    <x v="5"/>
    <x v="5"/>
    <x v="3"/>
    <x v="3"/>
    <x v="1572"/>
    <x v="1454"/>
  </r>
  <r>
    <x v="8"/>
    <x v="323"/>
    <x v="322"/>
    <x v="49"/>
    <x v="49"/>
    <x v="7"/>
    <x v="7"/>
    <x v="1573"/>
    <x v="3"/>
  </r>
  <r>
    <x v="6"/>
    <x v="68"/>
    <x v="67"/>
    <x v="8"/>
    <x v="8"/>
    <x v="3"/>
    <x v="3"/>
    <x v="1574"/>
    <x v="1455"/>
  </r>
  <r>
    <x v="3"/>
    <x v="580"/>
    <x v="579"/>
    <x v="72"/>
    <x v="72"/>
    <x v="11"/>
    <x v="11"/>
    <x v="1575"/>
    <x v="3"/>
  </r>
  <r>
    <x v="6"/>
    <x v="74"/>
    <x v="73"/>
    <x v="5"/>
    <x v="5"/>
    <x v="3"/>
    <x v="3"/>
    <x v="1576"/>
    <x v="1456"/>
  </r>
  <r>
    <x v="2"/>
    <x v="505"/>
    <x v="504"/>
    <x v="8"/>
    <x v="8"/>
    <x v="3"/>
    <x v="3"/>
    <x v="1577"/>
    <x v="1457"/>
  </r>
  <r>
    <x v="12"/>
    <x v="213"/>
    <x v="212"/>
    <x v="8"/>
    <x v="8"/>
    <x v="3"/>
    <x v="3"/>
    <x v="1578"/>
    <x v="1458"/>
  </r>
  <r>
    <x v="4"/>
    <x v="361"/>
    <x v="360"/>
    <x v="52"/>
    <x v="52"/>
    <x v="12"/>
    <x v="12"/>
    <x v="1579"/>
    <x v="1459"/>
  </r>
  <r>
    <x v="2"/>
    <x v="581"/>
    <x v="580"/>
    <x v="78"/>
    <x v="78"/>
    <x v="19"/>
    <x v="19"/>
    <x v="1580"/>
    <x v="3"/>
  </r>
  <r>
    <x v="3"/>
    <x v="215"/>
    <x v="214"/>
    <x v="5"/>
    <x v="5"/>
    <x v="3"/>
    <x v="3"/>
    <x v="1581"/>
    <x v="1460"/>
  </r>
  <r>
    <x v="9"/>
    <x v="13"/>
    <x v="12"/>
    <x v="8"/>
    <x v="8"/>
    <x v="3"/>
    <x v="3"/>
    <x v="1582"/>
    <x v="1461"/>
  </r>
  <r>
    <x v="6"/>
    <x v="450"/>
    <x v="449"/>
    <x v="10"/>
    <x v="10"/>
    <x v="5"/>
    <x v="5"/>
    <x v="1583"/>
    <x v="1462"/>
  </r>
  <r>
    <x v="3"/>
    <x v="454"/>
    <x v="453"/>
    <x v="5"/>
    <x v="5"/>
    <x v="3"/>
    <x v="3"/>
    <x v="1584"/>
    <x v="1463"/>
  </r>
  <r>
    <x v="6"/>
    <x v="480"/>
    <x v="479"/>
    <x v="23"/>
    <x v="23"/>
    <x v="6"/>
    <x v="6"/>
    <x v="1585"/>
    <x v="3"/>
  </r>
  <r>
    <x v="3"/>
    <x v="582"/>
    <x v="581"/>
    <x v="74"/>
    <x v="74"/>
    <x v="12"/>
    <x v="12"/>
    <x v="1586"/>
    <x v="1464"/>
  </r>
  <r>
    <x v="18"/>
    <x v="159"/>
    <x v="158"/>
    <x v="37"/>
    <x v="37"/>
    <x v="12"/>
    <x v="12"/>
    <x v="1587"/>
    <x v="3"/>
  </r>
  <r>
    <x v="5"/>
    <x v="89"/>
    <x v="88"/>
    <x v="9"/>
    <x v="9"/>
    <x v="4"/>
    <x v="4"/>
    <x v="1588"/>
    <x v="1465"/>
  </r>
  <r>
    <x v="9"/>
    <x v="422"/>
    <x v="421"/>
    <x v="10"/>
    <x v="10"/>
    <x v="5"/>
    <x v="5"/>
    <x v="1589"/>
    <x v="1466"/>
  </r>
  <r>
    <x v="2"/>
    <x v="467"/>
    <x v="466"/>
    <x v="10"/>
    <x v="10"/>
    <x v="5"/>
    <x v="5"/>
    <x v="1590"/>
    <x v="1467"/>
  </r>
  <r>
    <x v="3"/>
    <x v="533"/>
    <x v="532"/>
    <x v="30"/>
    <x v="30"/>
    <x v="12"/>
    <x v="12"/>
    <x v="1591"/>
    <x v="3"/>
  </r>
  <r>
    <x v="2"/>
    <x v="454"/>
    <x v="453"/>
    <x v="5"/>
    <x v="5"/>
    <x v="3"/>
    <x v="3"/>
    <x v="1592"/>
    <x v="1468"/>
  </r>
  <r>
    <x v="24"/>
    <x v="489"/>
    <x v="488"/>
    <x v="39"/>
    <x v="39"/>
    <x v="9"/>
    <x v="9"/>
    <x v="1593"/>
    <x v="3"/>
  </r>
  <r>
    <x v="4"/>
    <x v="487"/>
    <x v="486"/>
    <x v="42"/>
    <x v="42"/>
    <x v="4"/>
    <x v="4"/>
    <x v="1594"/>
    <x v="1469"/>
  </r>
  <r>
    <x v="19"/>
    <x v="339"/>
    <x v="338"/>
    <x v="3"/>
    <x v="3"/>
    <x v="2"/>
    <x v="2"/>
    <x v="1595"/>
    <x v="3"/>
  </r>
  <r>
    <x v="9"/>
    <x v="208"/>
    <x v="207"/>
    <x v="5"/>
    <x v="5"/>
    <x v="3"/>
    <x v="3"/>
    <x v="1596"/>
    <x v="3"/>
  </r>
  <r>
    <x v="21"/>
    <x v="328"/>
    <x v="327"/>
    <x v="55"/>
    <x v="55"/>
    <x v="8"/>
    <x v="8"/>
    <x v="1597"/>
    <x v="3"/>
  </r>
  <r>
    <x v="2"/>
    <x v="405"/>
    <x v="404"/>
    <x v="32"/>
    <x v="32"/>
    <x v="1"/>
    <x v="1"/>
    <x v="1598"/>
    <x v="1470"/>
  </r>
  <r>
    <x v="2"/>
    <x v="583"/>
    <x v="582"/>
    <x v="3"/>
    <x v="3"/>
    <x v="2"/>
    <x v="2"/>
    <x v="1599"/>
    <x v="3"/>
  </r>
  <r>
    <x v="1"/>
    <x v="584"/>
    <x v="583"/>
    <x v="67"/>
    <x v="67"/>
    <x v="5"/>
    <x v="5"/>
    <x v="1600"/>
    <x v="1416"/>
  </r>
  <r>
    <x v="6"/>
    <x v="224"/>
    <x v="223"/>
    <x v="14"/>
    <x v="14"/>
    <x v="6"/>
    <x v="6"/>
    <x v="1601"/>
    <x v="1471"/>
  </r>
  <r>
    <x v="9"/>
    <x v="15"/>
    <x v="14"/>
    <x v="10"/>
    <x v="10"/>
    <x v="5"/>
    <x v="5"/>
    <x v="1602"/>
    <x v="1472"/>
  </r>
  <r>
    <x v="6"/>
    <x v="148"/>
    <x v="147"/>
    <x v="10"/>
    <x v="10"/>
    <x v="5"/>
    <x v="5"/>
    <x v="1603"/>
    <x v="1473"/>
  </r>
  <r>
    <x v="8"/>
    <x v="482"/>
    <x v="481"/>
    <x v="14"/>
    <x v="14"/>
    <x v="6"/>
    <x v="6"/>
    <x v="1604"/>
    <x v="3"/>
  </r>
  <r>
    <x v="5"/>
    <x v="265"/>
    <x v="264"/>
    <x v="10"/>
    <x v="10"/>
    <x v="5"/>
    <x v="5"/>
    <x v="1605"/>
    <x v="1474"/>
  </r>
  <r>
    <x v="3"/>
    <x v="585"/>
    <x v="584"/>
    <x v="7"/>
    <x v="7"/>
    <x v="1"/>
    <x v="1"/>
    <x v="1606"/>
    <x v="1475"/>
  </r>
  <r>
    <x v="5"/>
    <x v="245"/>
    <x v="244"/>
    <x v="1"/>
    <x v="1"/>
    <x v="1"/>
    <x v="1"/>
    <x v="1607"/>
    <x v="3"/>
  </r>
  <r>
    <x v="6"/>
    <x v="150"/>
    <x v="149"/>
    <x v="5"/>
    <x v="5"/>
    <x v="3"/>
    <x v="3"/>
    <x v="1608"/>
    <x v="1476"/>
  </r>
  <r>
    <x v="5"/>
    <x v="191"/>
    <x v="190"/>
    <x v="8"/>
    <x v="8"/>
    <x v="3"/>
    <x v="3"/>
    <x v="1609"/>
    <x v="1477"/>
  </r>
  <r>
    <x v="0"/>
    <x v="48"/>
    <x v="47"/>
    <x v="5"/>
    <x v="5"/>
    <x v="3"/>
    <x v="3"/>
    <x v="1610"/>
    <x v="1478"/>
  </r>
  <r>
    <x v="6"/>
    <x v="216"/>
    <x v="215"/>
    <x v="10"/>
    <x v="10"/>
    <x v="5"/>
    <x v="5"/>
    <x v="1611"/>
    <x v="1479"/>
  </r>
  <r>
    <x v="4"/>
    <x v="68"/>
    <x v="67"/>
    <x v="8"/>
    <x v="8"/>
    <x v="3"/>
    <x v="3"/>
    <x v="1612"/>
    <x v="207"/>
  </r>
  <r>
    <x v="9"/>
    <x v="215"/>
    <x v="214"/>
    <x v="5"/>
    <x v="5"/>
    <x v="3"/>
    <x v="3"/>
    <x v="1613"/>
    <x v="1480"/>
  </r>
  <r>
    <x v="3"/>
    <x v="466"/>
    <x v="465"/>
    <x v="9"/>
    <x v="9"/>
    <x v="4"/>
    <x v="4"/>
    <x v="1614"/>
    <x v="3"/>
  </r>
  <r>
    <x v="17"/>
    <x v="43"/>
    <x v="42"/>
    <x v="5"/>
    <x v="5"/>
    <x v="3"/>
    <x v="3"/>
    <x v="1615"/>
    <x v="3"/>
  </r>
  <r>
    <x v="1"/>
    <x v="290"/>
    <x v="289"/>
    <x v="37"/>
    <x v="37"/>
    <x v="12"/>
    <x v="12"/>
    <x v="1616"/>
    <x v="1481"/>
  </r>
  <r>
    <x v="6"/>
    <x v="586"/>
    <x v="585"/>
    <x v="74"/>
    <x v="74"/>
    <x v="12"/>
    <x v="12"/>
    <x v="1617"/>
    <x v="1482"/>
  </r>
  <r>
    <x v="7"/>
    <x v="25"/>
    <x v="24"/>
    <x v="11"/>
    <x v="11"/>
    <x v="4"/>
    <x v="4"/>
    <x v="1618"/>
    <x v="1483"/>
  </r>
  <r>
    <x v="7"/>
    <x v="357"/>
    <x v="356"/>
    <x v="8"/>
    <x v="8"/>
    <x v="3"/>
    <x v="3"/>
    <x v="1619"/>
    <x v="3"/>
  </r>
  <r>
    <x v="3"/>
    <x v="555"/>
    <x v="554"/>
    <x v="5"/>
    <x v="5"/>
    <x v="3"/>
    <x v="3"/>
    <x v="1620"/>
    <x v="1484"/>
  </r>
  <r>
    <x v="12"/>
    <x v="13"/>
    <x v="12"/>
    <x v="8"/>
    <x v="8"/>
    <x v="3"/>
    <x v="3"/>
    <x v="1621"/>
    <x v="1485"/>
  </r>
  <r>
    <x v="5"/>
    <x v="90"/>
    <x v="89"/>
    <x v="8"/>
    <x v="8"/>
    <x v="3"/>
    <x v="3"/>
    <x v="1622"/>
    <x v="1486"/>
  </r>
  <r>
    <x v="5"/>
    <x v="295"/>
    <x v="294"/>
    <x v="1"/>
    <x v="1"/>
    <x v="1"/>
    <x v="1"/>
    <x v="1623"/>
    <x v="1487"/>
  </r>
  <r>
    <x v="4"/>
    <x v="121"/>
    <x v="120"/>
    <x v="14"/>
    <x v="14"/>
    <x v="6"/>
    <x v="6"/>
    <x v="1624"/>
    <x v="1488"/>
  </r>
  <r>
    <x v="4"/>
    <x v="587"/>
    <x v="586"/>
    <x v="13"/>
    <x v="13"/>
    <x v="1"/>
    <x v="1"/>
    <x v="1625"/>
    <x v="3"/>
  </r>
  <r>
    <x v="4"/>
    <x v="373"/>
    <x v="372"/>
    <x v="62"/>
    <x v="62"/>
    <x v="12"/>
    <x v="12"/>
    <x v="1626"/>
    <x v="1489"/>
  </r>
  <r>
    <x v="9"/>
    <x v="30"/>
    <x v="29"/>
    <x v="6"/>
    <x v="6"/>
    <x v="4"/>
    <x v="4"/>
    <x v="1627"/>
    <x v="1490"/>
  </r>
  <r>
    <x v="2"/>
    <x v="398"/>
    <x v="397"/>
    <x v="49"/>
    <x v="49"/>
    <x v="7"/>
    <x v="7"/>
    <x v="1628"/>
    <x v="1491"/>
  </r>
  <r>
    <x v="3"/>
    <x v="588"/>
    <x v="587"/>
    <x v="80"/>
    <x v="80"/>
    <x v="19"/>
    <x v="19"/>
    <x v="1629"/>
    <x v="1492"/>
  </r>
  <r>
    <x v="10"/>
    <x v="589"/>
    <x v="588"/>
    <x v="78"/>
    <x v="78"/>
    <x v="19"/>
    <x v="19"/>
    <x v="1630"/>
    <x v="1493"/>
  </r>
  <r>
    <x v="14"/>
    <x v="539"/>
    <x v="538"/>
    <x v="5"/>
    <x v="5"/>
    <x v="3"/>
    <x v="3"/>
    <x v="1631"/>
    <x v="3"/>
  </r>
  <r>
    <x v="13"/>
    <x v="394"/>
    <x v="393"/>
    <x v="13"/>
    <x v="13"/>
    <x v="1"/>
    <x v="1"/>
    <x v="1632"/>
    <x v="1494"/>
  </r>
  <r>
    <x v="25"/>
    <x v="298"/>
    <x v="297"/>
    <x v="9"/>
    <x v="9"/>
    <x v="4"/>
    <x v="4"/>
    <x v="1633"/>
    <x v="3"/>
  </r>
  <r>
    <x v="3"/>
    <x v="590"/>
    <x v="589"/>
    <x v="8"/>
    <x v="8"/>
    <x v="3"/>
    <x v="3"/>
    <x v="1634"/>
    <x v="3"/>
  </r>
  <r>
    <x v="1"/>
    <x v="539"/>
    <x v="538"/>
    <x v="5"/>
    <x v="5"/>
    <x v="3"/>
    <x v="3"/>
    <x v="1635"/>
    <x v="3"/>
  </r>
  <r>
    <x v="2"/>
    <x v="166"/>
    <x v="165"/>
    <x v="8"/>
    <x v="8"/>
    <x v="3"/>
    <x v="3"/>
    <x v="1636"/>
    <x v="1495"/>
  </r>
  <r>
    <x v="5"/>
    <x v="576"/>
    <x v="575"/>
    <x v="28"/>
    <x v="28"/>
    <x v="13"/>
    <x v="13"/>
    <x v="1637"/>
    <x v="1496"/>
  </r>
  <r>
    <x v="5"/>
    <x v="244"/>
    <x v="243"/>
    <x v="33"/>
    <x v="33"/>
    <x v="4"/>
    <x v="4"/>
    <x v="1638"/>
    <x v="3"/>
  </r>
  <r>
    <x v="8"/>
    <x v="53"/>
    <x v="52"/>
    <x v="10"/>
    <x v="10"/>
    <x v="5"/>
    <x v="5"/>
    <x v="1639"/>
    <x v="1497"/>
  </r>
  <r>
    <x v="4"/>
    <x v="591"/>
    <x v="590"/>
    <x v="23"/>
    <x v="23"/>
    <x v="6"/>
    <x v="6"/>
    <x v="1640"/>
    <x v="3"/>
  </r>
  <r>
    <x v="1"/>
    <x v="197"/>
    <x v="196"/>
    <x v="25"/>
    <x v="25"/>
    <x v="4"/>
    <x v="4"/>
    <x v="1641"/>
    <x v="1498"/>
  </r>
  <r>
    <x v="5"/>
    <x v="364"/>
    <x v="363"/>
    <x v="29"/>
    <x v="29"/>
    <x v="12"/>
    <x v="12"/>
    <x v="1642"/>
    <x v="3"/>
  </r>
  <r>
    <x v="2"/>
    <x v="592"/>
    <x v="591"/>
    <x v="42"/>
    <x v="42"/>
    <x v="4"/>
    <x v="4"/>
    <x v="1643"/>
    <x v="1499"/>
  </r>
  <r>
    <x v="1"/>
    <x v="451"/>
    <x v="450"/>
    <x v="21"/>
    <x v="21"/>
    <x v="7"/>
    <x v="7"/>
    <x v="1644"/>
    <x v="1500"/>
  </r>
  <r>
    <x v="3"/>
    <x v="593"/>
    <x v="592"/>
    <x v="81"/>
    <x v="81"/>
    <x v="2"/>
    <x v="2"/>
    <x v="1645"/>
    <x v="1501"/>
  </r>
  <r>
    <x v="3"/>
    <x v="594"/>
    <x v="593"/>
    <x v="44"/>
    <x v="44"/>
    <x v="15"/>
    <x v="15"/>
    <x v="1646"/>
    <x v="1502"/>
  </r>
  <r>
    <x v="4"/>
    <x v="57"/>
    <x v="56"/>
    <x v="7"/>
    <x v="7"/>
    <x v="1"/>
    <x v="1"/>
    <x v="1647"/>
    <x v="1503"/>
  </r>
  <r>
    <x v="4"/>
    <x v="595"/>
    <x v="594"/>
    <x v="9"/>
    <x v="9"/>
    <x v="4"/>
    <x v="4"/>
    <x v="1648"/>
    <x v="1504"/>
  </r>
  <r>
    <x v="3"/>
    <x v="596"/>
    <x v="595"/>
    <x v="28"/>
    <x v="28"/>
    <x v="13"/>
    <x v="13"/>
    <x v="1649"/>
    <x v="1505"/>
  </r>
  <r>
    <x v="3"/>
    <x v="597"/>
    <x v="596"/>
    <x v="8"/>
    <x v="8"/>
    <x v="3"/>
    <x v="3"/>
    <x v="1650"/>
    <x v="1506"/>
  </r>
  <r>
    <x v="4"/>
    <x v="111"/>
    <x v="110"/>
    <x v="23"/>
    <x v="23"/>
    <x v="6"/>
    <x v="6"/>
    <x v="1651"/>
    <x v="1507"/>
  </r>
  <r>
    <x v="5"/>
    <x v="348"/>
    <x v="347"/>
    <x v="21"/>
    <x v="21"/>
    <x v="7"/>
    <x v="7"/>
    <x v="1652"/>
    <x v="1508"/>
  </r>
  <r>
    <x v="6"/>
    <x v="288"/>
    <x v="287"/>
    <x v="8"/>
    <x v="8"/>
    <x v="3"/>
    <x v="3"/>
    <x v="1653"/>
    <x v="1509"/>
  </r>
  <r>
    <x v="2"/>
    <x v="595"/>
    <x v="594"/>
    <x v="9"/>
    <x v="9"/>
    <x v="4"/>
    <x v="4"/>
    <x v="1654"/>
    <x v="1510"/>
  </r>
  <r>
    <x v="5"/>
    <x v="446"/>
    <x v="445"/>
    <x v="47"/>
    <x v="47"/>
    <x v="12"/>
    <x v="12"/>
    <x v="1655"/>
    <x v="3"/>
  </r>
  <r>
    <x v="8"/>
    <x v="66"/>
    <x v="65"/>
    <x v="23"/>
    <x v="23"/>
    <x v="6"/>
    <x v="6"/>
    <x v="1656"/>
    <x v="1511"/>
  </r>
  <r>
    <x v="9"/>
    <x v="526"/>
    <x v="525"/>
    <x v="6"/>
    <x v="6"/>
    <x v="4"/>
    <x v="4"/>
    <x v="1657"/>
    <x v="3"/>
  </r>
  <r>
    <x v="6"/>
    <x v="400"/>
    <x v="399"/>
    <x v="5"/>
    <x v="5"/>
    <x v="3"/>
    <x v="3"/>
    <x v="1658"/>
    <x v="1512"/>
  </r>
  <r>
    <x v="3"/>
    <x v="369"/>
    <x v="368"/>
    <x v="16"/>
    <x v="16"/>
    <x v="7"/>
    <x v="7"/>
    <x v="1659"/>
    <x v="1513"/>
  </r>
  <r>
    <x v="5"/>
    <x v="357"/>
    <x v="356"/>
    <x v="8"/>
    <x v="8"/>
    <x v="3"/>
    <x v="3"/>
    <x v="1660"/>
    <x v="1514"/>
  </r>
  <r>
    <x v="5"/>
    <x v="216"/>
    <x v="215"/>
    <x v="10"/>
    <x v="10"/>
    <x v="5"/>
    <x v="5"/>
    <x v="1661"/>
    <x v="1515"/>
  </r>
  <r>
    <x v="3"/>
    <x v="598"/>
    <x v="597"/>
    <x v="2"/>
    <x v="2"/>
    <x v="2"/>
    <x v="2"/>
    <x v="1662"/>
    <x v="3"/>
  </r>
  <r>
    <x v="23"/>
    <x v="25"/>
    <x v="24"/>
    <x v="11"/>
    <x v="11"/>
    <x v="4"/>
    <x v="4"/>
    <x v="1663"/>
    <x v="3"/>
  </r>
  <r>
    <x v="1"/>
    <x v="490"/>
    <x v="489"/>
    <x v="27"/>
    <x v="27"/>
    <x v="4"/>
    <x v="4"/>
    <x v="1664"/>
    <x v="1516"/>
  </r>
  <r>
    <x v="6"/>
    <x v="568"/>
    <x v="567"/>
    <x v="42"/>
    <x v="42"/>
    <x v="4"/>
    <x v="4"/>
    <x v="1665"/>
    <x v="1517"/>
  </r>
  <r>
    <x v="6"/>
    <x v="241"/>
    <x v="240"/>
    <x v="27"/>
    <x v="27"/>
    <x v="4"/>
    <x v="4"/>
    <x v="1666"/>
    <x v="1518"/>
  </r>
  <r>
    <x v="5"/>
    <x v="230"/>
    <x v="229"/>
    <x v="8"/>
    <x v="8"/>
    <x v="3"/>
    <x v="3"/>
    <x v="1667"/>
    <x v="1519"/>
  </r>
  <r>
    <x v="2"/>
    <x v="599"/>
    <x v="598"/>
    <x v="60"/>
    <x v="60"/>
    <x v="4"/>
    <x v="4"/>
    <x v="1668"/>
    <x v="1520"/>
  </r>
  <r>
    <x v="1"/>
    <x v="495"/>
    <x v="494"/>
    <x v="5"/>
    <x v="5"/>
    <x v="3"/>
    <x v="3"/>
    <x v="1669"/>
    <x v="1521"/>
  </r>
  <r>
    <x v="5"/>
    <x v="277"/>
    <x v="276"/>
    <x v="8"/>
    <x v="8"/>
    <x v="3"/>
    <x v="3"/>
    <x v="1670"/>
    <x v="1522"/>
  </r>
  <r>
    <x v="1"/>
    <x v="527"/>
    <x v="526"/>
    <x v="11"/>
    <x v="11"/>
    <x v="4"/>
    <x v="4"/>
    <x v="1671"/>
    <x v="1523"/>
  </r>
  <r>
    <x v="1"/>
    <x v="241"/>
    <x v="240"/>
    <x v="27"/>
    <x v="27"/>
    <x v="4"/>
    <x v="4"/>
    <x v="1672"/>
    <x v="1524"/>
  </r>
  <r>
    <x v="5"/>
    <x v="451"/>
    <x v="450"/>
    <x v="21"/>
    <x v="21"/>
    <x v="7"/>
    <x v="7"/>
    <x v="1673"/>
    <x v="1525"/>
  </r>
  <r>
    <x v="2"/>
    <x v="175"/>
    <x v="174"/>
    <x v="5"/>
    <x v="5"/>
    <x v="3"/>
    <x v="3"/>
    <x v="1674"/>
    <x v="1526"/>
  </r>
  <r>
    <x v="10"/>
    <x v="191"/>
    <x v="190"/>
    <x v="8"/>
    <x v="8"/>
    <x v="3"/>
    <x v="3"/>
    <x v="1675"/>
    <x v="1194"/>
  </r>
  <r>
    <x v="6"/>
    <x v="377"/>
    <x v="376"/>
    <x v="5"/>
    <x v="5"/>
    <x v="3"/>
    <x v="3"/>
    <x v="1676"/>
    <x v="1527"/>
  </r>
  <r>
    <x v="1"/>
    <x v="265"/>
    <x v="264"/>
    <x v="10"/>
    <x v="10"/>
    <x v="5"/>
    <x v="5"/>
    <x v="1677"/>
    <x v="1528"/>
  </r>
  <r>
    <x v="5"/>
    <x v="129"/>
    <x v="128"/>
    <x v="8"/>
    <x v="8"/>
    <x v="3"/>
    <x v="3"/>
    <x v="1678"/>
    <x v="1529"/>
  </r>
  <r>
    <x v="9"/>
    <x v="45"/>
    <x v="44"/>
    <x v="11"/>
    <x v="11"/>
    <x v="4"/>
    <x v="4"/>
    <x v="1679"/>
    <x v="1530"/>
  </r>
  <r>
    <x v="4"/>
    <x v="463"/>
    <x v="462"/>
    <x v="11"/>
    <x v="11"/>
    <x v="4"/>
    <x v="4"/>
    <x v="1680"/>
    <x v="1531"/>
  </r>
  <r>
    <x v="5"/>
    <x v="481"/>
    <x v="480"/>
    <x v="55"/>
    <x v="55"/>
    <x v="8"/>
    <x v="8"/>
    <x v="1681"/>
    <x v="3"/>
  </r>
  <r>
    <x v="3"/>
    <x v="443"/>
    <x v="442"/>
    <x v="28"/>
    <x v="28"/>
    <x v="13"/>
    <x v="13"/>
    <x v="1682"/>
    <x v="1532"/>
  </r>
  <r>
    <x v="5"/>
    <x v="459"/>
    <x v="458"/>
    <x v="32"/>
    <x v="32"/>
    <x v="1"/>
    <x v="1"/>
    <x v="1683"/>
    <x v="1533"/>
  </r>
  <r>
    <x v="3"/>
    <x v="322"/>
    <x v="321"/>
    <x v="13"/>
    <x v="13"/>
    <x v="1"/>
    <x v="1"/>
    <x v="1684"/>
    <x v="1534"/>
  </r>
  <r>
    <x v="9"/>
    <x v="101"/>
    <x v="100"/>
    <x v="28"/>
    <x v="28"/>
    <x v="13"/>
    <x v="13"/>
    <x v="1685"/>
    <x v="1535"/>
  </r>
  <r>
    <x v="9"/>
    <x v="323"/>
    <x v="322"/>
    <x v="49"/>
    <x v="49"/>
    <x v="7"/>
    <x v="7"/>
    <x v="1686"/>
    <x v="1536"/>
  </r>
  <r>
    <x v="4"/>
    <x v="379"/>
    <x v="378"/>
    <x v="19"/>
    <x v="19"/>
    <x v="10"/>
    <x v="10"/>
    <x v="1687"/>
    <x v="1537"/>
  </r>
  <r>
    <x v="9"/>
    <x v="197"/>
    <x v="196"/>
    <x v="25"/>
    <x v="25"/>
    <x v="4"/>
    <x v="4"/>
    <x v="1688"/>
    <x v="1538"/>
  </r>
  <r>
    <x v="1"/>
    <x v="481"/>
    <x v="480"/>
    <x v="55"/>
    <x v="55"/>
    <x v="8"/>
    <x v="8"/>
    <x v="1689"/>
    <x v="1539"/>
  </r>
  <r>
    <x v="1"/>
    <x v="230"/>
    <x v="229"/>
    <x v="8"/>
    <x v="8"/>
    <x v="3"/>
    <x v="3"/>
    <x v="1690"/>
    <x v="1540"/>
  </r>
  <r>
    <x v="9"/>
    <x v="32"/>
    <x v="31"/>
    <x v="5"/>
    <x v="5"/>
    <x v="3"/>
    <x v="3"/>
    <x v="1691"/>
    <x v="1541"/>
  </r>
  <r>
    <x v="1"/>
    <x v="107"/>
    <x v="106"/>
    <x v="30"/>
    <x v="30"/>
    <x v="12"/>
    <x v="12"/>
    <x v="1692"/>
    <x v="1542"/>
  </r>
  <r>
    <x v="3"/>
    <x v="249"/>
    <x v="248"/>
    <x v="27"/>
    <x v="27"/>
    <x v="4"/>
    <x v="4"/>
    <x v="1693"/>
    <x v="1543"/>
  </r>
  <r>
    <x v="5"/>
    <x v="232"/>
    <x v="231"/>
    <x v="11"/>
    <x v="11"/>
    <x v="4"/>
    <x v="4"/>
    <x v="1694"/>
    <x v="1544"/>
  </r>
  <r>
    <x v="3"/>
    <x v="537"/>
    <x v="536"/>
    <x v="24"/>
    <x v="24"/>
    <x v="4"/>
    <x v="4"/>
    <x v="1695"/>
    <x v="1545"/>
  </r>
  <r>
    <x v="6"/>
    <x v="149"/>
    <x v="148"/>
    <x v="1"/>
    <x v="1"/>
    <x v="1"/>
    <x v="1"/>
    <x v="1696"/>
    <x v="1546"/>
  </r>
  <r>
    <x v="9"/>
    <x v="222"/>
    <x v="221"/>
    <x v="10"/>
    <x v="10"/>
    <x v="5"/>
    <x v="5"/>
    <x v="1697"/>
    <x v="1547"/>
  </r>
  <r>
    <x v="1"/>
    <x v="373"/>
    <x v="372"/>
    <x v="62"/>
    <x v="62"/>
    <x v="12"/>
    <x v="12"/>
    <x v="1698"/>
    <x v="1548"/>
  </r>
  <r>
    <x v="6"/>
    <x v="600"/>
    <x v="599"/>
    <x v="82"/>
    <x v="82"/>
    <x v="14"/>
    <x v="14"/>
    <x v="1699"/>
    <x v="1549"/>
  </r>
  <r>
    <x v="1"/>
    <x v="487"/>
    <x v="486"/>
    <x v="42"/>
    <x v="42"/>
    <x v="4"/>
    <x v="4"/>
    <x v="1700"/>
    <x v="3"/>
  </r>
  <r>
    <x v="5"/>
    <x v="431"/>
    <x v="430"/>
    <x v="62"/>
    <x v="62"/>
    <x v="12"/>
    <x v="12"/>
    <x v="1701"/>
    <x v="1550"/>
  </r>
  <r>
    <x v="4"/>
    <x v="454"/>
    <x v="453"/>
    <x v="5"/>
    <x v="5"/>
    <x v="3"/>
    <x v="3"/>
    <x v="1702"/>
    <x v="1551"/>
  </r>
  <r>
    <x v="10"/>
    <x v="601"/>
    <x v="600"/>
    <x v="78"/>
    <x v="78"/>
    <x v="19"/>
    <x v="19"/>
    <x v="1703"/>
    <x v="1552"/>
  </r>
  <r>
    <x v="9"/>
    <x v="398"/>
    <x v="397"/>
    <x v="49"/>
    <x v="49"/>
    <x v="7"/>
    <x v="7"/>
    <x v="1704"/>
    <x v="1553"/>
  </r>
  <r>
    <x v="5"/>
    <x v="326"/>
    <x v="325"/>
    <x v="6"/>
    <x v="6"/>
    <x v="4"/>
    <x v="4"/>
    <x v="1705"/>
    <x v="1554"/>
  </r>
  <r>
    <x v="5"/>
    <x v="340"/>
    <x v="339"/>
    <x v="63"/>
    <x v="63"/>
    <x v="13"/>
    <x v="13"/>
    <x v="1706"/>
    <x v="1555"/>
  </r>
  <r>
    <x v="3"/>
    <x v="602"/>
    <x v="601"/>
    <x v="54"/>
    <x v="54"/>
    <x v="13"/>
    <x v="13"/>
    <x v="1707"/>
    <x v="1556"/>
  </r>
  <r>
    <x v="9"/>
    <x v="348"/>
    <x v="347"/>
    <x v="21"/>
    <x v="21"/>
    <x v="7"/>
    <x v="7"/>
    <x v="1708"/>
    <x v="1557"/>
  </r>
  <r>
    <x v="1"/>
    <x v="231"/>
    <x v="230"/>
    <x v="44"/>
    <x v="44"/>
    <x v="15"/>
    <x v="15"/>
    <x v="1709"/>
    <x v="1558"/>
  </r>
  <r>
    <x v="1"/>
    <x v="103"/>
    <x v="102"/>
    <x v="17"/>
    <x v="17"/>
    <x v="8"/>
    <x v="8"/>
    <x v="1710"/>
    <x v="1559"/>
  </r>
  <r>
    <x v="4"/>
    <x v="388"/>
    <x v="387"/>
    <x v="8"/>
    <x v="8"/>
    <x v="3"/>
    <x v="3"/>
    <x v="1711"/>
    <x v="3"/>
  </r>
  <r>
    <x v="14"/>
    <x v="603"/>
    <x v="602"/>
    <x v="42"/>
    <x v="42"/>
    <x v="4"/>
    <x v="4"/>
    <x v="1712"/>
    <x v="1560"/>
  </r>
  <r>
    <x v="4"/>
    <x v="277"/>
    <x v="276"/>
    <x v="8"/>
    <x v="8"/>
    <x v="3"/>
    <x v="3"/>
    <x v="1713"/>
    <x v="1561"/>
  </r>
  <r>
    <x v="3"/>
    <x v="599"/>
    <x v="598"/>
    <x v="60"/>
    <x v="60"/>
    <x v="4"/>
    <x v="4"/>
    <x v="1714"/>
    <x v="1562"/>
  </r>
  <r>
    <x v="8"/>
    <x v="258"/>
    <x v="257"/>
    <x v="1"/>
    <x v="1"/>
    <x v="1"/>
    <x v="1"/>
    <x v="1715"/>
    <x v="1563"/>
  </r>
  <r>
    <x v="6"/>
    <x v="324"/>
    <x v="323"/>
    <x v="60"/>
    <x v="60"/>
    <x v="4"/>
    <x v="4"/>
    <x v="1716"/>
    <x v="1564"/>
  </r>
  <r>
    <x v="17"/>
    <x v="41"/>
    <x v="40"/>
    <x v="8"/>
    <x v="8"/>
    <x v="3"/>
    <x v="3"/>
    <x v="1716"/>
    <x v="1565"/>
  </r>
  <r>
    <x v="4"/>
    <x v="480"/>
    <x v="479"/>
    <x v="23"/>
    <x v="23"/>
    <x v="6"/>
    <x v="6"/>
    <x v="1717"/>
    <x v="1566"/>
  </r>
  <r>
    <x v="13"/>
    <x v="34"/>
    <x v="33"/>
    <x v="15"/>
    <x v="15"/>
    <x v="1"/>
    <x v="1"/>
    <x v="1718"/>
    <x v="1567"/>
  </r>
  <r>
    <x v="3"/>
    <x v="83"/>
    <x v="82"/>
    <x v="13"/>
    <x v="13"/>
    <x v="1"/>
    <x v="1"/>
    <x v="1719"/>
    <x v="3"/>
  </r>
  <r>
    <x v="1"/>
    <x v="59"/>
    <x v="58"/>
    <x v="8"/>
    <x v="8"/>
    <x v="3"/>
    <x v="3"/>
    <x v="1720"/>
    <x v="1568"/>
  </r>
  <r>
    <x v="2"/>
    <x v="604"/>
    <x v="603"/>
    <x v="19"/>
    <x v="19"/>
    <x v="10"/>
    <x v="10"/>
    <x v="1721"/>
    <x v="1569"/>
  </r>
  <r>
    <x v="1"/>
    <x v="442"/>
    <x v="441"/>
    <x v="11"/>
    <x v="11"/>
    <x v="4"/>
    <x v="4"/>
    <x v="1722"/>
    <x v="1570"/>
  </r>
  <r>
    <x v="6"/>
    <x v="425"/>
    <x v="424"/>
    <x v="42"/>
    <x v="42"/>
    <x v="4"/>
    <x v="4"/>
    <x v="1723"/>
    <x v="1571"/>
  </r>
  <r>
    <x v="2"/>
    <x v="355"/>
    <x v="354"/>
    <x v="0"/>
    <x v="0"/>
    <x v="0"/>
    <x v="0"/>
    <x v="1724"/>
    <x v="3"/>
  </r>
  <r>
    <x v="9"/>
    <x v="86"/>
    <x v="85"/>
    <x v="8"/>
    <x v="8"/>
    <x v="3"/>
    <x v="3"/>
    <x v="1725"/>
    <x v="3"/>
  </r>
  <r>
    <x v="5"/>
    <x v="159"/>
    <x v="158"/>
    <x v="37"/>
    <x v="37"/>
    <x v="12"/>
    <x v="12"/>
    <x v="1726"/>
    <x v="1572"/>
  </r>
  <r>
    <x v="19"/>
    <x v="261"/>
    <x v="260"/>
    <x v="5"/>
    <x v="5"/>
    <x v="3"/>
    <x v="3"/>
    <x v="1727"/>
    <x v="3"/>
  </r>
  <r>
    <x v="6"/>
    <x v="204"/>
    <x v="203"/>
    <x v="37"/>
    <x v="37"/>
    <x v="12"/>
    <x v="12"/>
    <x v="1728"/>
    <x v="1573"/>
  </r>
  <r>
    <x v="1"/>
    <x v="178"/>
    <x v="177"/>
    <x v="10"/>
    <x v="10"/>
    <x v="5"/>
    <x v="5"/>
    <x v="1729"/>
    <x v="1574"/>
  </r>
  <r>
    <x v="8"/>
    <x v="320"/>
    <x v="319"/>
    <x v="32"/>
    <x v="32"/>
    <x v="1"/>
    <x v="1"/>
    <x v="1730"/>
    <x v="1575"/>
  </r>
  <r>
    <x v="5"/>
    <x v="13"/>
    <x v="12"/>
    <x v="8"/>
    <x v="8"/>
    <x v="3"/>
    <x v="3"/>
    <x v="1731"/>
    <x v="1576"/>
  </r>
  <r>
    <x v="5"/>
    <x v="462"/>
    <x v="461"/>
    <x v="74"/>
    <x v="74"/>
    <x v="12"/>
    <x v="12"/>
    <x v="1732"/>
    <x v="1577"/>
  </r>
  <r>
    <x v="5"/>
    <x v="495"/>
    <x v="494"/>
    <x v="5"/>
    <x v="5"/>
    <x v="3"/>
    <x v="3"/>
    <x v="1733"/>
    <x v="1578"/>
  </r>
  <r>
    <x v="2"/>
    <x v="605"/>
    <x v="604"/>
    <x v="10"/>
    <x v="10"/>
    <x v="5"/>
    <x v="5"/>
    <x v="1734"/>
    <x v="1579"/>
  </r>
  <r>
    <x v="1"/>
    <x v="529"/>
    <x v="528"/>
    <x v="70"/>
    <x v="70"/>
    <x v="8"/>
    <x v="8"/>
    <x v="1735"/>
    <x v="1580"/>
  </r>
  <r>
    <x v="5"/>
    <x v="157"/>
    <x v="156"/>
    <x v="6"/>
    <x v="6"/>
    <x v="4"/>
    <x v="4"/>
    <x v="1736"/>
    <x v="1581"/>
  </r>
  <r>
    <x v="5"/>
    <x v="123"/>
    <x v="122"/>
    <x v="8"/>
    <x v="8"/>
    <x v="3"/>
    <x v="3"/>
    <x v="1737"/>
    <x v="1582"/>
  </r>
  <r>
    <x v="5"/>
    <x v="490"/>
    <x v="489"/>
    <x v="27"/>
    <x v="27"/>
    <x v="4"/>
    <x v="4"/>
    <x v="1738"/>
    <x v="1583"/>
  </r>
  <r>
    <x v="4"/>
    <x v="17"/>
    <x v="16"/>
    <x v="8"/>
    <x v="8"/>
    <x v="3"/>
    <x v="3"/>
    <x v="1739"/>
    <x v="1584"/>
  </r>
  <r>
    <x v="2"/>
    <x v="381"/>
    <x v="380"/>
    <x v="14"/>
    <x v="14"/>
    <x v="6"/>
    <x v="6"/>
    <x v="1740"/>
    <x v="1585"/>
  </r>
  <r>
    <x v="3"/>
    <x v="606"/>
    <x v="605"/>
    <x v="13"/>
    <x v="13"/>
    <x v="1"/>
    <x v="1"/>
    <x v="1741"/>
    <x v="1586"/>
  </r>
  <r>
    <x v="4"/>
    <x v="43"/>
    <x v="42"/>
    <x v="5"/>
    <x v="5"/>
    <x v="3"/>
    <x v="3"/>
    <x v="1742"/>
    <x v="1587"/>
  </r>
  <r>
    <x v="1"/>
    <x v="251"/>
    <x v="250"/>
    <x v="8"/>
    <x v="8"/>
    <x v="3"/>
    <x v="3"/>
    <x v="1743"/>
    <x v="1588"/>
  </r>
  <r>
    <x v="3"/>
    <x v="547"/>
    <x v="546"/>
    <x v="5"/>
    <x v="5"/>
    <x v="3"/>
    <x v="3"/>
    <x v="1744"/>
    <x v="1589"/>
  </r>
  <r>
    <x v="4"/>
    <x v="458"/>
    <x v="457"/>
    <x v="21"/>
    <x v="21"/>
    <x v="7"/>
    <x v="7"/>
    <x v="1745"/>
    <x v="1550"/>
  </r>
  <r>
    <x v="1"/>
    <x v="261"/>
    <x v="260"/>
    <x v="5"/>
    <x v="5"/>
    <x v="3"/>
    <x v="3"/>
    <x v="1746"/>
    <x v="1590"/>
  </r>
  <r>
    <x v="2"/>
    <x v="553"/>
    <x v="552"/>
    <x v="19"/>
    <x v="19"/>
    <x v="10"/>
    <x v="10"/>
    <x v="1747"/>
    <x v="1591"/>
  </r>
  <r>
    <x v="2"/>
    <x v="422"/>
    <x v="421"/>
    <x v="10"/>
    <x v="10"/>
    <x v="5"/>
    <x v="5"/>
    <x v="1748"/>
    <x v="1592"/>
  </r>
  <r>
    <x v="7"/>
    <x v="99"/>
    <x v="98"/>
    <x v="14"/>
    <x v="14"/>
    <x v="6"/>
    <x v="6"/>
    <x v="1749"/>
    <x v="1593"/>
  </r>
  <r>
    <x v="2"/>
    <x v="464"/>
    <x v="463"/>
    <x v="15"/>
    <x v="15"/>
    <x v="1"/>
    <x v="1"/>
    <x v="1750"/>
    <x v="3"/>
  </r>
  <r>
    <x v="2"/>
    <x v="207"/>
    <x v="206"/>
    <x v="36"/>
    <x v="36"/>
    <x v="0"/>
    <x v="0"/>
    <x v="1751"/>
    <x v="1594"/>
  </r>
  <r>
    <x v="6"/>
    <x v="527"/>
    <x v="526"/>
    <x v="11"/>
    <x v="11"/>
    <x v="4"/>
    <x v="4"/>
    <x v="1752"/>
    <x v="1595"/>
  </r>
  <r>
    <x v="4"/>
    <x v="392"/>
    <x v="391"/>
    <x v="21"/>
    <x v="21"/>
    <x v="7"/>
    <x v="7"/>
    <x v="1753"/>
    <x v="1596"/>
  </r>
  <r>
    <x v="8"/>
    <x v="36"/>
    <x v="35"/>
    <x v="8"/>
    <x v="8"/>
    <x v="3"/>
    <x v="3"/>
    <x v="1754"/>
    <x v="1597"/>
  </r>
  <r>
    <x v="1"/>
    <x v="493"/>
    <x v="492"/>
    <x v="42"/>
    <x v="42"/>
    <x v="4"/>
    <x v="4"/>
    <x v="1755"/>
    <x v="1598"/>
  </r>
  <r>
    <x v="10"/>
    <x v="490"/>
    <x v="489"/>
    <x v="27"/>
    <x v="27"/>
    <x v="4"/>
    <x v="4"/>
    <x v="1756"/>
    <x v="1599"/>
  </r>
  <r>
    <x v="9"/>
    <x v="607"/>
    <x v="606"/>
    <x v="23"/>
    <x v="23"/>
    <x v="6"/>
    <x v="6"/>
    <x v="1757"/>
    <x v="1600"/>
  </r>
  <r>
    <x v="8"/>
    <x v="495"/>
    <x v="494"/>
    <x v="5"/>
    <x v="5"/>
    <x v="3"/>
    <x v="3"/>
    <x v="1758"/>
    <x v="3"/>
  </r>
  <r>
    <x v="10"/>
    <x v="380"/>
    <x v="379"/>
    <x v="5"/>
    <x v="5"/>
    <x v="3"/>
    <x v="3"/>
    <x v="1759"/>
    <x v="3"/>
  </r>
  <r>
    <x v="3"/>
    <x v="474"/>
    <x v="473"/>
    <x v="32"/>
    <x v="32"/>
    <x v="1"/>
    <x v="1"/>
    <x v="1760"/>
    <x v="1601"/>
  </r>
  <r>
    <x v="2"/>
    <x v="608"/>
    <x v="607"/>
    <x v="53"/>
    <x v="53"/>
    <x v="14"/>
    <x v="14"/>
    <x v="1761"/>
    <x v="3"/>
  </r>
  <r>
    <x v="3"/>
    <x v="238"/>
    <x v="237"/>
    <x v="13"/>
    <x v="13"/>
    <x v="1"/>
    <x v="1"/>
    <x v="1762"/>
    <x v="3"/>
  </r>
  <r>
    <x v="4"/>
    <x v="162"/>
    <x v="161"/>
    <x v="5"/>
    <x v="5"/>
    <x v="3"/>
    <x v="3"/>
    <x v="1763"/>
    <x v="3"/>
  </r>
  <r>
    <x v="5"/>
    <x v="228"/>
    <x v="227"/>
    <x v="43"/>
    <x v="43"/>
    <x v="14"/>
    <x v="14"/>
    <x v="1764"/>
    <x v="1602"/>
  </r>
  <r>
    <x v="6"/>
    <x v="43"/>
    <x v="42"/>
    <x v="5"/>
    <x v="5"/>
    <x v="3"/>
    <x v="3"/>
    <x v="1765"/>
    <x v="1603"/>
  </r>
  <r>
    <x v="5"/>
    <x v="609"/>
    <x v="608"/>
    <x v="60"/>
    <x v="60"/>
    <x v="4"/>
    <x v="4"/>
    <x v="1766"/>
    <x v="3"/>
  </r>
  <r>
    <x v="13"/>
    <x v="128"/>
    <x v="127"/>
    <x v="5"/>
    <x v="5"/>
    <x v="3"/>
    <x v="3"/>
    <x v="1767"/>
    <x v="3"/>
  </r>
  <r>
    <x v="1"/>
    <x v="610"/>
    <x v="609"/>
    <x v="17"/>
    <x v="17"/>
    <x v="8"/>
    <x v="8"/>
    <x v="1768"/>
    <x v="1604"/>
  </r>
  <r>
    <x v="1"/>
    <x v="202"/>
    <x v="201"/>
    <x v="28"/>
    <x v="28"/>
    <x v="13"/>
    <x v="13"/>
    <x v="1769"/>
    <x v="1605"/>
  </r>
  <r>
    <x v="2"/>
    <x v="0"/>
    <x v="0"/>
    <x v="0"/>
    <x v="0"/>
    <x v="0"/>
    <x v="0"/>
    <x v="1770"/>
    <x v="1606"/>
  </r>
  <r>
    <x v="9"/>
    <x v="43"/>
    <x v="42"/>
    <x v="5"/>
    <x v="5"/>
    <x v="3"/>
    <x v="3"/>
    <x v="1771"/>
    <x v="1607"/>
  </r>
  <r>
    <x v="6"/>
    <x v="123"/>
    <x v="122"/>
    <x v="8"/>
    <x v="8"/>
    <x v="3"/>
    <x v="3"/>
    <x v="1772"/>
    <x v="1608"/>
  </r>
  <r>
    <x v="24"/>
    <x v="40"/>
    <x v="39"/>
    <x v="16"/>
    <x v="16"/>
    <x v="7"/>
    <x v="7"/>
    <x v="1773"/>
    <x v="3"/>
  </r>
  <r>
    <x v="14"/>
    <x v="611"/>
    <x v="610"/>
    <x v="42"/>
    <x v="42"/>
    <x v="4"/>
    <x v="4"/>
    <x v="1774"/>
    <x v="1609"/>
  </r>
  <r>
    <x v="6"/>
    <x v="502"/>
    <x v="501"/>
    <x v="14"/>
    <x v="14"/>
    <x v="6"/>
    <x v="6"/>
    <x v="1775"/>
    <x v="1610"/>
  </r>
  <r>
    <x v="5"/>
    <x v="349"/>
    <x v="348"/>
    <x v="8"/>
    <x v="8"/>
    <x v="3"/>
    <x v="3"/>
    <x v="1776"/>
    <x v="1611"/>
  </r>
  <r>
    <x v="5"/>
    <x v="373"/>
    <x v="372"/>
    <x v="62"/>
    <x v="62"/>
    <x v="12"/>
    <x v="12"/>
    <x v="1777"/>
    <x v="1612"/>
  </r>
  <r>
    <x v="1"/>
    <x v="432"/>
    <x v="431"/>
    <x v="1"/>
    <x v="1"/>
    <x v="1"/>
    <x v="1"/>
    <x v="1778"/>
    <x v="3"/>
  </r>
  <r>
    <x v="1"/>
    <x v="378"/>
    <x v="377"/>
    <x v="10"/>
    <x v="10"/>
    <x v="5"/>
    <x v="5"/>
    <x v="1779"/>
    <x v="1613"/>
  </r>
  <r>
    <x v="11"/>
    <x v="281"/>
    <x v="280"/>
    <x v="52"/>
    <x v="52"/>
    <x v="12"/>
    <x v="12"/>
    <x v="1780"/>
    <x v="1614"/>
  </r>
  <r>
    <x v="5"/>
    <x v="612"/>
    <x v="611"/>
    <x v="0"/>
    <x v="0"/>
    <x v="0"/>
    <x v="0"/>
    <x v="1781"/>
    <x v="3"/>
  </r>
  <r>
    <x v="2"/>
    <x v="347"/>
    <x v="346"/>
    <x v="31"/>
    <x v="31"/>
    <x v="2"/>
    <x v="2"/>
    <x v="1782"/>
    <x v="3"/>
  </r>
  <r>
    <x v="6"/>
    <x v="259"/>
    <x v="258"/>
    <x v="14"/>
    <x v="14"/>
    <x v="6"/>
    <x v="6"/>
    <x v="1783"/>
    <x v="1615"/>
  </r>
  <r>
    <x v="5"/>
    <x v="613"/>
    <x v="612"/>
    <x v="82"/>
    <x v="82"/>
    <x v="14"/>
    <x v="14"/>
    <x v="1784"/>
    <x v="3"/>
  </r>
  <r>
    <x v="5"/>
    <x v="498"/>
    <x v="497"/>
    <x v="7"/>
    <x v="7"/>
    <x v="1"/>
    <x v="1"/>
    <x v="1785"/>
    <x v="1616"/>
  </r>
  <r>
    <x v="2"/>
    <x v="67"/>
    <x v="66"/>
    <x v="15"/>
    <x v="15"/>
    <x v="1"/>
    <x v="1"/>
    <x v="1786"/>
    <x v="1617"/>
  </r>
  <r>
    <x v="3"/>
    <x v="614"/>
    <x v="613"/>
    <x v="5"/>
    <x v="5"/>
    <x v="3"/>
    <x v="3"/>
    <x v="1787"/>
    <x v="3"/>
  </r>
  <r>
    <x v="2"/>
    <x v="224"/>
    <x v="223"/>
    <x v="14"/>
    <x v="14"/>
    <x v="6"/>
    <x v="6"/>
    <x v="1788"/>
    <x v="1618"/>
  </r>
  <r>
    <x v="6"/>
    <x v="376"/>
    <x v="375"/>
    <x v="38"/>
    <x v="38"/>
    <x v="1"/>
    <x v="1"/>
    <x v="1789"/>
    <x v="3"/>
  </r>
  <r>
    <x v="4"/>
    <x v="129"/>
    <x v="128"/>
    <x v="8"/>
    <x v="8"/>
    <x v="3"/>
    <x v="3"/>
    <x v="1790"/>
    <x v="1619"/>
  </r>
  <r>
    <x v="2"/>
    <x v="615"/>
    <x v="614"/>
    <x v="28"/>
    <x v="28"/>
    <x v="13"/>
    <x v="13"/>
    <x v="1791"/>
    <x v="1620"/>
  </r>
  <r>
    <x v="12"/>
    <x v="129"/>
    <x v="128"/>
    <x v="8"/>
    <x v="8"/>
    <x v="3"/>
    <x v="3"/>
    <x v="1792"/>
    <x v="3"/>
  </r>
  <r>
    <x v="2"/>
    <x v="259"/>
    <x v="258"/>
    <x v="14"/>
    <x v="14"/>
    <x v="6"/>
    <x v="6"/>
    <x v="1793"/>
    <x v="1621"/>
  </r>
  <r>
    <x v="17"/>
    <x v="76"/>
    <x v="75"/>
    <x v="5"/>
    <x v="5"/>
    <x v="3"/>
    <x v="3"/>
    <x v="1794"/>
    <x v="3"/>
  </r>
  <r>
    <x v="13"/>
    <x v="148"/>
    <x v="147"/>
    <x v="10"/>
    <x v="10"/>
    <x v="5"/>
    <x v="5"/>
    <x v="1795"/>
    <x v="3"/>
  </r>
  <r>
    <x v="6"/>
    <x v="616"/>
    <x v="615"/>
    <x v="28"/>
    <x v="28"/>
    <x v="13"/>
    <x v="13"/>
    <x v="1796"/>
    <x v="1622"/>
  </r>
  <r>
    <x v="3"/>
    <x v="458"/>
    <x v="457"/>
    <x v="21"/>
    <x v="21"/>
    <x v="7"/>
    <x v="7"/>
    <x v="1797"/>
    <x v="1623"/>
  </r>
  <r>
    <x v="2"/>
    <x v="617"/>
    <x v="616"/>
    <x v="83"/>
    <x v="83"/>
    <x v="15"/>
    <x v="15"/>
    <x v="1798"/>
    <x v="3"/>
  </r>
  <r>
    <x v="9"/>
    <x v="477"/>
    <x v="476"/>
    <x v="10"/>
    <x v="10"/>
    <x v="5"/>
    <x v="5"/>
    <x v="1799"/>
    <x v="1624"/>
  </r>
  <r>
    <x v="6"/>
    <x v="293"/>
    <x v="292"/>
    <x v="14"/>
    <x v="14"/>
    <x v="6"/>
    <x v="6"/>
    <x v="1800"/>
    <x v="1625"/>
  </r>
  <r>
    <x v="5"/>
    <x v="279"/>
    <x v="278"/>
    <x v="8"/>
    <x v="8"/>
    <x v="3"/>
    <x v="3"/>
    <x v="1801"/>
    <x v="1626"/>
  </r>
  <r>
    <x v="14"/>
    <x v="618"/>
    <x v="617"/>
    <x v="27"/>
    <x v="27"/>
    <x v="4"/>
    <x v="4"/>
    <x v="1802"/>
    <x v="3"/>
  </r>
  <r>
    <x v="3"/>
    <x v="502"/>
    <x v="501"/>
    <x v="14"/>
    <x v="14"/>
    <x v="6"/>
    <x v="6"/>
    <x v="1803"/>
    <x v="1627"/>
  </r>
  <r>
    <x v="14"/>
    <x v="101"/>
    <x v="100"/>
    <x v="28"/>
    <x v="28"/>
    <x v="13"/>
    <x v="13"/>
    <x v="1804"/>
    <x v="3"/>
  </r>
  <r>
    <x v="1"/>
    <x v="599"/>
    <x v="598"/>
    <x v="60"/>
    <x v="60"/>
    <x v="4"/>
    <x v="4"/>
    <x v="1805"/>
    <x v="1628"/>
  </r>
  <r>
    <x v="3"/>
    <x v="60"/>
    <x v="59"/>
    <x v="1"/>
    <x v="1"/>
    <x v="1"/>
    <x v="1"/>
    <x v="1806"/>
    <x v="1629"/>
  </r>
  <r>
    <x v="6"/>
    <x v="137"/>
    <x v="136"/>
    <x v="1"/>
    <x v="1"/>
    <x v="1"/>
    <x v="1"/>
    <x v="1807"/>
    <x v="1630"/>
  </r>
  <r>
    <x v="6"/>
    <x v="612"/>
    <x v="611"/>
    <x v="0"/>
    <x v="0"/>
    <x v="0"/>
    <x v="0"/>
    <x v="1808"/>
    <x v="3"/>
  </r>
  <r>
    <x v="0"/>
    <x v="619"/>
    <x v="618"/>
    <x v="59"/>
    <x v="59"/>
    <x v="17"/>
    <x v="17"/>
    <x v="1809"/>
    <x v="3"/>
  </r>
  <r>
    <x v="4"/>
    <x v="290"/>
    <x v="289"/>
    <x v="37"/>
    <x v="37"/>
    <x v="12"/>
    <x v="12"/>
    <x v="1810"/>
    <x v="1631"/>
  </r>
  <r>
    <x v="1"/>
    <x v="397"/>
    <x v="396"/>
    <x v="5"/>
    <x v="5"/>
    <x v="3"/>
    <x v="3"/>
    <x v="1811"/>
    <x v="3"/>
  </r>
  <r>
    <x v="2"/>
    <x v="277"/>
    <x v="276"/>
    <x v="8"/>
    <x v="8"/>
    <x v="3"/>
    <x v="3"/>
    <x v="1812"/>
    <x v="1632"/>
  </r>
  <r>
    <x v="5"/>
    <x v="620"/>
    <x v="619"/>
    <x v="15"/>
    <x v="15"/>
    <x v="1"/>
    <x v="1"/>
    <x v="1813"/>
    <x v="1633"/>
  </r>
  <r>
    <x v="9"/>
    <x v="51"/>
    <x v="50"/>
    <x v="5"/>
    <x v="5"/>
    <x v="3"/>
    <x v="3"/>
    <x v="1814"/>
    <x v="1634"/>
  </r>
  <r>
    <x v="7"/>
    <x v="43"/>
    <x v="42"/>
    <x v="5"/>
    <x v="5"/>
    <x v="3"/>
    <x v="3"/>
    <x v="1815"/>
    <x v="1635"/>
  </r>
  <r>
    <x v="2"/>
    <x v="621"/>
    <x v="620"/>
    <x v="36"/>
    <x v="36"/>
    <x v="0"/>
    <x v="0"/>
    <x v="1816"/>
    <x v="1636"/>
  </r>
  <r>
    <x v="4"/>
    <x v="106"/>
    <x v="105"/>
    <x v="8"/>
    <x v="8"/>
    <x v="3"/>
    <x v="3"/>
    <x v="1817"/>
    <x v="1637"/>
  </r>
  <r>
    <x v="12"/>
    <x v="372"/>
    <x v="371"/>
    <x v="58"/>
    <x v="58"/>
    <x v="16"/>
    <x v="16"/>
    <x v="1818"/>
    <x v="3"/>
  </r>
  <r>
    <x v="18"/>
    <x v="223"/>
    <x v="222"/>
    <x v="14"/>
    <x v="14"/>
    <x v="6"/>
    <x v="6"/>
    <x v="1819"/>
    <x v="1638"/>
  </r>
  <r>
    <x v="4"/>
    <x v="312"/>
    <x v="311"/>
    <x v="5"/>
    <x v="5"/>
    <x v="3"/>
    <x v="3"/>
    <x v="1820"/>
    <x v="3"/>
  </r>
  <r>
    <x v="8"/>
    <x v="349"/>
    <x v="348"/>
    <x v="8"/>
    <x v="8"/>
    <x v="3"/>
    <x v="3"/>
    <x v="1821"/>
    <x v="1639"/>
  </r>
  <r>
    <x v="3"/>
    <x v="455"/>
    <x v="454"/>
    <x v="49"/>
    <x v="49"/>
    <x v="7"/>
    <x v="7"/>
    <x v="1822"/>
    <x v="3"/>
  </r>
  <r>
    <x v="2"/>
    <x v="512"/>
    <x v="511"/>
    <x v="11"/>
    <x v="11"/>
    <x v="4"/>
    <x v="4"/>
    <x v="1823"/>
    <x v="3"/>
  </r>
  <r>
    <x v="4"/>
    <x v="70"/>
    <x v="69"/>
    <x v="24"/>
    <x v="24"/>
    <x v="4"/>
    <x v="4"/>
    <x v="1824"/>
    <x v="1640"/>
  </r>
  <r>
    <x v="1"/>
    <x v="288"/>
    <x v="287"/>
    <x v="8"/>
    <x v="8"/>
    <x v="3"/>
    <x v="3"/>
    <x v="1825"/>
    <x v="1641"/>
  </r>
  <r>
    <x v="6"/>
    <x v="19"/>
    <x v="18"/>
    <x v="11"/>
    <x v="11"/>
    <x v="4"/>
    <x v="4"/>
    <x v="1826"/>
    <x v="1642"/>
  </r>
  <r>
    <x v="4"/>
    <x v="295"/>
    <x v="294"/>
    <x v="1"/>
    <x v="1"/>
    <x v="1"/>
    <x v="1"/>
    <x v="1827"/>
    <x v="1643"/>
  </r>
  <r>
    <x v="7"/>
    <x v="13"/>
    <x v="12"/>
    <x v="8"/>
    <x v="8"/>
    <x v="3"/>
    <x v="3"/>
    <x v="1828"/>
    <x v="3"/>
  </r>
  <r>
    <x v="6"/>
    <x v="78"/>
    <x v="77"/>
    <x v="5"/>
    <x v="5"/>
    <x v="3"/>
    <x v="3"/>
    <x v="1829"/>
    <x v="1644"/>
  </r>
  <r>
    <x v="5"/>
    <x v="622"/>
    <x v="621"/>
    <x v="76"/>
    <x v="76"/>
    <x v="12"/>
    <x v="12"/>
    <x v="1830"/>
    <x v="3"/>
  </r>
  <r>
    <x v="4"/>
    <x v="520"/>
    <x v="519"/>
    <x v="37"/>
    <x v="37"/>
    <x v="12"/>
    <x v="12"/>
    <x v="1831"/>
    <x v="1645"/>
  </r>
  <r>
    <x v="9"/>
    <x v="38"/>
    <x v="37"/>
    <x v="10"/>
    <x v="10"/>
    <x v="5"/>
    <x v="5"/>
    <x v="1832"/>
    <x v="1646"/>
  </r>
  <r>
    <x v="1"/>
    <x v="279"/>
    <x v="278"/>
    <x v="8"/>
    <x v="8"/>
    <x v="3"/>
    <x v="3"/>
    <x v="1833"/>
    <x v="1647"/>
  </r>
  <r>
    <x v="5"/>
    <x v="227"/>
    <x v="226"/>
    <x v="13"/>
    <x v="13"/>
    <x v="1"/>
    <x v="1"/>
    <x v="1834"/>
    <x v="1648"/>
  </r>
  <r>
    <x v="5"/>
    <x v="275"/>
    <x v="274"/>
    <x v="9"/>
    <x v="9"/>
    <x v="4"/>
    <x v="4"/>
    <x v="1835"/>
    <x v="1649"/>
  </r>
  <r>
    <x v="0"/>
    <x v="261"/>
    <x v="260"/>
    <x v="5"/>
    <x v="5"/>
    <x v="3"/>
    <x v="3"/>
    <x v="1836"/>
    <x v="3"/>
  </r>
  <r>
    <x v="2"/>
    <x v="463"/>
    <x v="462"/>
    <x v="11"/>
    <x v="11"/>
    <x v="4"/>
    <x v="4"/>
    <x v="1837"/>
    <x v="1650"/>
  </r>
  <r>
    <x v="5"/>
    <x v="398"/>
    <x v="397"/>
    <x v="49"/>
    <x v="49"/>
    <x v="7"/>
    <x v="7"/>
    <x v="1838"/>
    <x v="1651"/>
  </r>
  <r>
    <x v="1"/>
    <x v="623"/>
    <x v="622"/>
    <x v="55"/>
    <x v="55"/>
    <x v="8"/>
    <x v="8"/>
    <x v="1839"/>
    <x v="3"/>
  </r>
  <r>
    <x v="9"/>
    <x v="310"/>
    <x v="309"/>
    <x v="9"/>
    <x v="9"/>
    <x v="4"/>
    <x v="4"/>
    <x v="1840"/>
    <x v="1652"/>
  </r>
  <r>
    <x v="3"/>
    <x v="624"/>
    <x v="623"/>
    <x v="21"/>
    <x v="21"/>
    <x v="7"/>
    <x v="7"/>
    <x v="1841"/>
    <x v="1653"/>
  </r>
  <r>
    <x v="10"/>
    <x v="43"/>
    <x v="42"/>
    <x v="5"/>
    <x v="5"/>
    <x v="3"/>
    <x v="3"/>
    <x v="1842"/>
    <x v="1654"/>
  </r>
  <r>
    <x v="3"/>
    <x v="388"/>
    <x v="387"/>
    <x v="8"/>
    <x v="8"/>
    <x v="3"/>
    <x v="3"/>
    <x v="1843"/>
    <x v="1655"/>
  </r>
  <r>
    <x v="2"/>
    <x v="625"/>
    <x v="624"/>
    <x v="61"/>
    <x v="61"/>
    <x v="18"/>
    <x v="18"/>
    <x v="1844"/>
    <x v="1656"/>
  </r>
  <r>
    <x v="3"/>
    <x v="183"/>
    <x v="182"/>
    <x v="9"/>
    <x v="9"/>
    <x v="4"/>
    <x v="4"/>
    <x v="1845"/>
    <x v="1657"/>
  </r>
  <r>
    <x v="3"/>
    <x v="626"/>
    <x v="625"/>
    <x v="71"/>
    <x v="71"/>
    <x v="12"/>
    <x v="12"/>
    <x v="1846"/>
    <x v="3"/>
  </r>
  <r>
    <x v="5"/>
    <x v="346"/>
    <x v="345"/>
    <x v="13"/>
    <x v="13"/>
    <x v="1"/>
    <x v="1"/>
    <x v="1847"/>
    <x v="1658"/>
  </r>
  <r>
    <x v="4"/>
    <x v="152"/>
    <x v="151"/>
    <x v="35"/>
    <x v="35"/>
    <x v="1"/>
    <x v="1"/>
    <x v="1848"/>
    <x v="1659"/>
  </r>
  <r>
    <x v="5"/>
    <x v="342"/>
    <x v="341"/>
    <x v="37"/>
    <x v="37"/>
    <x v="12"/>
    <x v="12"/>
    <x v="1849"/>
    <x v="1660"/>
  </r>
  <r>
    <x v="2"/>
    <x v="627"/>
    <x v="626"/>
    <x v="1"/>
    <x v="1"/>
    <x v="1"/>
    <x v="1"/>
    <x v="1850"/>
    <x v="1661"/>
  </r>
  <r>
    <x v="9"/>
    <x v="138"/>
    <x v="137"/>
    <x v="10"/>
    <x v="10"/>
    <x v="5"/>
    <x v="5"/>
    <x v="1851"/>
    <x v="1662"/>
  </r>
  <r>
    <x v="2"/>
    <x v="22"/>
    <x v="21"/>
    <x v="5"/>
    <x v="5"/>
    <x v="3"/>
    <x v="3"/>
    <x v="1852"/>
    <x v="3"/>
  </r>
  <r>
    <x v="5"/>
    <x v="520"/>
    <x v="519"/>
    <x v="37"/>
    <x v="37"/>
    <x v="12"/>
    <x v="12"/>
    <x v="1853"/>
    <x v="1663"/>
  </r>
  <r>
    <x v="1"/>
    <x v="189"/>
    <x v="188"/>
    <x v="9"/>
    <x v="9"/>
    <x v="4"/>
    <x v="4"/>
    <x v="1854"/>
    <x v="1664"/>
  </r>
  <r>
    <x v="6"/>
    <x v="256"/>
    <x v="255"/>
    <x v="21"/>
    <x v="21"/>
    <x v="7"/>
    <x v="7"/>
    <x v="1855"/>
    <x v="1665"/>
  </r>
  <r>
    <x v="6"/>
    <x v="537"/>
    <x v="536"/>
    <x v="24"/>
    <x v="24"/>
    <x v="4"/>
    <x v="4"/>
    <x v="1856"/>
    <x v="1666"/>
  </r>
  <r>
    <x v="6"/>
    <x v="628"/>
    <x v="627"/>
    <x v="36"/>
    <x v="36"/>
    <x v="0"/>
    <x v="0"/>
    <x v="1857"/>
    <x v="1667"/>
  </r>
  <r>
    <x v="19"/>
    <x v="349"/>
    <x v="348"/>
    <x v="8"/>
    <x v="8"/>
    <x v="3"/>
    <x v="3"/>
    <x v="1858"/>
    <x v="3"/>
  </r>
  <r>
    <x v="5"/>
    <x v="629"/>
    <x v="628"/>
    <x v="11"/>
    <x v="11"/>
    <x v="4"/>
    <x v="4"/>
    <x v="1859"/>
    <x v="1668"/>
  </r>
  <r>
    <x v="4"/>
    <x v="209"/>
    <x v="208"/>
    <x v="1"/>
    <x v="1"/>
    <x v="1"/>
    <x v="1"/>
    <x v="1860"/>
    <x v="1669"/>
  </r>
  <r>
    <x v="8"/>
    <x v="128"/>
    <x v="127"/>
    <x v="5"/>
    <x v="5"/>
    <x v="3"/>
    <x v="3"/>
    <x v="1861"/>
    <x v="1670"/>
  </r>
  <r>
    <x v="3"/>
    <x v="570"/>
    <x v="569"/>
    <x v="23"/>
    <x v="23"/>
    <x v="6"/>
    <x v="6"/>
    <x v="1862"/>
    <x v="1671"/>
  </r>
  <r>
    <x v="2"/>
    <x v="408"/>
    <x v="407"/>
    <x v="13"/>
    <x v="13"/>
    <x v="1"/>
    <x v="1"/>
    <x v="1863"/>
    <x v="1672"/>
  </r>
  <r>
    <x v="14"/>
    <x v="630"/>
    <x v="629"/>
    <x v="49"/>
    <x v="49"/>
    <x v="7"/>
    <x v="7"/>
    <x v="1864"/>
    <x v="1673"/>
  </r>
  <r>
    <x v="2"/>
    <x v="46"/>
    <x v="45"/>
    <x v="7"/>
    <x v="7"/>
    <x v="1"/>
    <x v="1"/>
    <x v="1865"/>
    <x v="3"/>
  </r>
  <r>
    <x v="1"/>
    <x v="323"/>
    <x v="322"/>
    <x v="49"/>
    <x v="49"/>
    <x v="7"/>
    <x v="7"/>
    <x v="1866"/>
    <x v="1674"/>
  </r>
  <r>
    <x v="11"/>
    <x v="551"/>
    <x v="550"/>
    <x v="76"/>
    <x v="76"/>
    <x v="12"/>
    <x v="12"/>
    <x v="1867"/>
    <x v="1675"/>
  </r>
  <r>
    <x v="5"/>
    <x v="118"/>
    <x v="117"/>
    <x v="1"/>
    <x v="1"/>
    <x v="1"/>
    <x v="1"/>
    <x v="1868"/>
    <x v="1676"/>
  </r>
  <r>
    <x v="4"/>
    <x v="112"/>
    <x v="111"/>
    <x v="16"/>
    <x v="16"/>
    <x v="7"/>
    <x v="7"/>
    <x v="1869"/>
    <x v="1677"/>
  </r>
  <r>
    <x v="4"/>
    <x v="631"/>
    <x v="630"/>
    <x v="23"/>
    <x v="23"/>
    <x v="6"/>
    <x v="6"/>
    <x v="1870"/>
    <x v="3"/>
  </r>
  <r>
    <x v="2"/>
    <x v="69"/>
    <x v="68"/>
    <x v="5"/>
    <x v="5"/>
    <x v="3"/>
    <x v="3"/>
    <x v="1871"/>
    <x v="1678"/>
  </r>
  <r>
    <x v="10"/>
    <x v="125"/>
    <x v="124"/>
    <x v="23"/>
    <x v="23"/>
    <x v="6"/>
    <x v="6"/>
    <x v="1872"/>
    <x v="1679"/>
  </r>
  <r>
    <x v="9"/>
    <x v="363"/>
    <x v="362"/>
    <x v="5"/>
    <x v="5"/>
    <x v="3"/>
    <x v="3"/>
    <x v="1873"/>
    <x v="1680"/>
  </r>
  <r>
    <x v="9"/>
    <x v="94"/>
    <x v="93"/>
    <x v="10"/>
    <x v="10"/>
    <x v="5"/>
    <x v="5"/>
    <x v="1874"/>
    <x v="1681"/>
  </r>
  <r>
    <x v="5"/>
    <x v="632"/>
    <x v="631"/>
    <x v="5"/>
    <x v="5"/>
    <x v="3"/>
    <x v="3"/>
    <x v="1875"/>
    <x v="3"/>
  </r>
  <r>
    <x v="2"/>
    <x v="54"/>
    <x v="53"/>
    <x v="19"/>
    <x v="19"/>
    <x v="10"/>
    <x v="10"/>
    <x v="1876"/>
    <x v="3"/>
  </r>
  <r>
    <x v="1"/>
    <x v="499"/>
    <x v="498"/>
    <x v="8"/>
    <x v="8"/>
    <x v="3"/>
    <x v="3"/>
    <x v="1877"/>
    <x v="3"/>
  </r>
  <r>
    <x v="8"/>
    <x v="194"/>
    <x v="193"/>
    <x v="1"/>
    <x v="1"/>
    <x v="1"/>
    <x v="1"/>
    <x v="1878"/>
    <x v="3"/>
  </r>
  <r>
    <x v="5"/>
    <x v="633"/>
    <x v="632"/>
    <x v="71"/>
    <x v="71"/>
    <x v="12"/>
    <x v="12"/>
    <x v="1879"/>
    <x v="1682"/>
  </r>
  <r>
    <x v="19"/>
    <x v="372"/>
    <x v="371"/>
    <x v="58"/>
    <x v="58"/>
    <x v="16"/>
    <x v="16"/>
    <x v="1880"/>
    <x v="3"/>
  </r>
  <r>
    <x v="2"/>
    <x v="429"/>
    <x v="428"/>
    <x v="28"/>
    <x v="28"/>
    <x v="13"/>
    <x v="13"/>
    <x v="1881"/>
    <x v="1683"/>
  </r>
  <r>
    <x v="3"/>
    <x v="634"/>
    <x v="633"/>
    <x v="5"/>
    <x v="5"/>
    <x v="3"/>
    <x v="3"/>
    <x v="1882"/>
    <x v="1684"/>
  </r>
  <r>
    <x v="5"/>
    <x v="96"/>
    <x v="95"/>
    <x v="9"/>
    <x v="9"/>
    <x v="4"/>
    <x v="4"/>
    <x v="1883"/>
    <x v="1685"/>
  </r>
  <r>
    <x v="7"/>
    <x v="48"/>
    <x v="47"/>
    <x v="5"/>
    <x v="5"/>
    <x v="3"/>
    <x v="3"/>
    <x v="1884"/>
    <x v="3"/>
  </r>
  <r>
    <x v="4"/>
    <x v="246"/>
    <x v="245"/>
    <x v="47"/>
    <x v="47"/>
    <x v="12"/>
    <x v="12"/>
    <x v="1885"/>
    <x v="1686"/>
  </r>
  <r>
    <x v="8"/>
    <x v="467"/>
    <x v="466"/>
    <x v="10"/>
    <x v="10"/>
    <x v="5"/>
    <x v="5"/>
    <x v="1886"/>
    <x v="3"/>
  </r>
  <r>
    <x v="1"/>
    <x v="391"/>
    <x v="390"/>
    <x v="7"/>
    <x v="7"/>
    <x v="1"/>
    <x v="1"/>
    <x v="1887"/>
    <x v="1687"/>
  </r>
  <r>
    <x v="3"/>
    <x v="429"/>
    <x v="428"/>
    <x v="28"/>
    <x v="28"/>
    <x v="13"/>
    <x v="13"/>
    <x v="1888"/>
    <x v="1688"/>
  </r>
  <r>
    <x v="13"/>
    <x v="109"/>
    <x v="108"/>
    <x v="14"/>
    <x v="14"/>
    <x v="6"/>
    <x v="6"/>
    <x v="1889"/>
    <x v="3"/>
  </r>
  <r>
    <x v="7"/>
    <x v="283"/>
    <x v="282"/>
    <x v="11"/>
    <x v="11"/>
    <x v="4"/>
    <x v="4"/>
    <x v="1890"/>
    <x v="1689"/>
  </r>
  <r>
    <x v="2"/>
    <x v="272"/>
    <x v="271"/>
    <x v="27"/>
    <x v="27"/>
    <x v="4"/>
    <x v="4"/>
    <x v="1891"/>
    <x v="3"/>
  </r>
  <r>
    <x v="6"/>
    <x v="635"/>
    <x v="634"/>
    <x v="42"/>
    <x v="42"/>
    <x v="4"/>
    <x v="4"/>
    <x v="1892"/>
    <x v="1690"/>
  </r>
  <r>
    <x v="1"/>
    <x v="366"/>
    <x v="365"/>
    <x v="7"/>
    <x v="7"/>
    <x v="1"/>
    <x v="1"/>
    <x v="1893"/>
    <x v="1691"/>
  </r>
  <r>
    <x v="6"/>
    <x v="275"/>
    <x v="274"/>
    <x v="9"/>
    <x v="9"/>
    <x v="4"/>
    <x v="4"/>
    <x v="1894"/>
    <x v="1692"/>
  </r>
  <r>
    <x v="12"/>
    <x v="58"/>
    <x v="57"/>
    <x v="8"/>
    <x v="8"/>
    <x v="3"/>
    <x v="3"/>
    <x v="1895"/>
    <x v="1693"/>
  </r>
  <r>
    <x v="6"/>
    <x v="139"/>
    <x v="138"/>
    <x v="9"/>
    <x v="9"/>
    <x v="4"/>
    <x v="4"/>
    <x v="1896"/>
    <x v="3"/>
  </r>
  <r>
    <x v="8"/>
    <x v="25"/>
    <x v="24"/>
    <x v="11"/>
    <x v="11"/>
    <x v="4"/>
    <x v="4"/>
    <x v="1897"/>
    <x v="1694"/>
  </r>
  <r>
    <x v="9"/>
    <x v="24"/>
    <x v="23"/>
    <x v="5"/>
    <x v="5"/>
    <x v="3"/>
    <x v="3"/>
    <x v="1898"/>
    <x v="1695"/>
  </r>
  <r>
    <x v="6"/>
    <x v="636"/>
    <x v="635"/>
    <x v="38"/>
    <x v="38"/>
    <x v="1"/>
    <x v="1"/>
    <x v="1899"/>
    <x v="1696"/>
  </r>
  <r>
    <x v="4"/>
    <x v="157"/>
    <x v="156"/>
    <x v="6"/>
    <x v="6"/>
    <x v="4"/>
    <x v="4"/>
    <x v="1900"/>
    <x v="1697"/>
  </r>
  <r>
    <x v="6"/>
    <x v="4"/>
    <x v="4"/>
    <x v="1"/>
    <x v="1"/>
    <x v="1"/>
    <x v="1"/>
    <x v="1901"/>
    <x v="1698"/>
  </r>
  <r>
    <x v="2"/>
    <x v="514"/>
    <x v="513"/>
    <x v="17"/>
    <x v="17"/>
    <x v="8"/>
    <x v="8"/>
    <x v="1902"/>
    <x v="1699"/>
  </r>
  <r>
    <x v="26"/>
    <x v="5"/>
    <x v="5"/>
    <x v="3"/>
    <x v="3"/>
    <x v="2"/>
    <x v="2"/>
    <x v="1903"/>
    <x v="3"/>
  </r>
  <r>
    <x v="21"/>
    <x v="374"/>
    <x v="373"/>
    <x v="7"/>
    <x v="7"/>
    <x v="1"/>
    <x v="1"/>
    <x v="1904"/>
    <x v="3"/>
  </r>
  <r>
    <x v="4"/>
    <x v="637"/>
    <x v="636"/>
    <x v="3"/>
    <x v="3"/>
    <x v="2"/>
    <x v="2"/>
    <x v="1905"/>
    <x v="1700"/>
  </r>
  <r>
    <x v="5"/>
    <x v="592"/>
    <x v="591"/>
    <x v="42"/>
    <x v="42"/>
    <x v="4"/>
    <x v="4"/>
    <x v="1906"/>
    <x v="1701"/>
  </r>
  <r>
    <x v="8"/>
    <x v="157"/>
    <x v="156"/>
    <x v="6"/>
    <x v="6"/>
    <x v="4"/>
    <x v="4"/>
    <x v="1907"/>
    <x v="1702"/>
  </r>
  <r>
    <x v="3"/>
    <x v="592"/>
    <x v="591"/>
    <x v="42"/>
    <x v="42"/>
    <x v="4"/>
    <x v="4"/>
    <x v="1908"/>
    <x v="1703"/>
  </r>
  <r>
    <x v="10"/>
    <x v="71"/>
    <x v="70"/>
    <x v="14"/>
    <x v="14"/>
    <x v="6"/>
    <x v="6"/>
    <x v="1908"/>
    <x v="1704"/>
  </r>
  <r>
    <x v="19"/>
    <x v="425"/>
    <x v="424"/>
    <x v="42"/>
    <x v="42"/>
    <x v="4"/>
    <x v="4"/>
    <x v="1909"/>
    <x v="3"/>
  </r>
  <r>
    <x v="2"/>
    <x v="638"/>
    <x v="637"/>
    <x v="84"/>
    <x v="84"/>
    <x v="15"/>
    <x v="15"/>
    <x v="1910"/>
    <x v="3"/>
  </r>
  <r>
    <x v="6"/>
    <x v="44"/>
    <x v="43"/>
    <x v="6"/>
    <x v="6"/>
    <x v="4"/>
    <x v="4"/>
    <x v="1911"/>
    <x v="3"/>
  </r>
  <r>
    <x v="1"/>
    <x v="319"/>
    <x v="318"/>
    <x v="23"/>
    <x v="23"/>
    <x v="6"/>
    <x v="6"/>
    <x v="1912"/>
    <x v="1705"/>
  </r>
  <r>
    <x v="11"/>
    <x v="567"/>
    <x v="566"/>
    <x v="52"/>
    <x v="52"/>
    <x v="12"/>
    <x v="12"/>
    <x v="1913"/>
    <x v="1706"/>
  </r>
  <r>
    <x v="19"/>
    <x v="639"/>
    <x v="638"/>
    <x v="31"/>
    <x v="31"/>
    <x v="2"/>
    <x v="2"/>
    <x v="1914"/>
    <x v="3"/>
  </r>
  <r>
    <x v="4"/>
    <x v="568"/>
    <x v="567"/>
    <x v="42"/>
    <x v="42"/>
    <x v="4"/>
    <x v="4"/>
    <x v="1915"/>
    <x v="1707"/>
  </r>
  <r>
    <x v="21"/>
    <x v="38"/>
    <x v="37"/>
    <x v="10"/>
    <x v="10"/>
    <x v="5"/>
    <x v="5"/>
    <x v="1916"/>
    <x v="1708"/>
  </r>
  <r>
    <x v="6"/>
    <x v="248"/>
    <x v="247"/>
    <x v="5"/>
    <x v="5"/>
    <x v="3"/>
    <x v="3"/>
    <x v="1917"/>
    <x v="1709"/>
  </r>
  <r>
    <x v="6"/>
    <x v="56"/>
    <x v="55"/>
    <x v="8"/>
    <x v="8"/>
    <x v="3"/>
    <x v="3"/>
    <x v="1918"/>
    <x v="1710"/>
  </r>
  <r>
    <x v="2"/>
    <x v="629"/>
    <x v="628"/>
    <x v="11"/>
    <x v="11"/>
    <x v="4"/>
    <x v="4"/>
    <x v="1919"/>
    <x v="1711"/>
  </r>
  <r>
    <x v="13"/>
    <x v="640"/>
    <x v="639"/>
    <x v="32"/>
    <x v="32"/>
    <x v="1"/>
    <x v="1"/>
    <x v="1920"/>
    <x v="3"/>
  </r>
  <r>
    <x v="3"/>
    <x v="641"/>
    <x v="640"/>
    <x v="55"/>
    <x v="55"/>
    <x v="8"/>
    <x v="8"/>
    <x v="1921"/>
    <x v="1712"/>
  </r>
  <r>
    <x v="2"/>
    <x v="372"/>
    <x v="371"/>
    <x v="58"/>
    <x v="58"/>
    <x v="16"/>
    <x v="16"/>
    <x v="1922"/>
    <x v="1713"/>
  </r>
  <r>
    <x v="2"/>
    <x v="348"/>
    <x v="347"/>
    <x v="21"/>
    <x v="21"/>
    <x v="7"/>
    <x v="7"/>
    <x v="1923"/>
    <x v="1714"/>
  </r>
  <r>
    <x v="4"/>
    <x v="298"/>
    <x v="297"/>
    <x v="9"/>
    <x v="9"/>
    <x v="4"/>
    <x v="4"/>
    <x v="1924"/>
    <x v="1715"/>
  </r>
  <r>
    <x v="5"/>
    <x v="547"/>
    <x v="546"/>
    <x v="5"/>
    <x v="5"/>
    <x v="3"/>
    <x v="3"/>
    <x v="1924"/>
    <x v="1716"/>
  </r>
  <r>
    <x v="0"/>
    <x v="487"/>
    <x v="486"/>
    <x v="42"/>
    <x v="42"/>
    <x v="4"/>
    <x v="4"/>
    <x v="1925"/>
    <x v="3"/>
  </r>
  <r>
    <x v="7"/>
    <x v="197"/>
    <x v="196"/>
    <x v="25"/>
    <x v="25"/>
    <x v="4"/>
    <x v="4"/>
    <x v="1926"/>
    <x v="1717"/>
  </r>
  <r>
    <x v="2"/>
    <x v="86"/>
    <x v="85"/>
    <x v="8"/>
    <x v="8"/>
    <x v="3"/>
    <x v="3"/>
    <x v="1927"/>
    <x v="1718"/>
  </r>
  <r>
    <x v="8"/>
    <x v="215"/>
    <x v="214"/>
    <x v="5"/>
    <x v="5"/>
    <x v="3"/>
    <x v="3"/>
    <x v="1928"/>
    <x v="1719"/>
  </r>
  <r>
    <x v="4"/>
    <x v="216"/>
    <x v="215"/>
    <x v="10"/>
    <x v="10"/>
    <x v="5"/>
    <x v="5"/>
    <x v="1929"/>
    <x v="1720"/>
  </r>
  <r>
    <x v="0"/>
    <x v="491"/>
    <x v="490"/>
    <x v="62"/>
    <x v="62"/>
    <x v="12"/>
    <x v="12"/>
    <x v="1930"/>
    <x v="3"/>
  </r>
  <r>
    <x v="5"/>
    <x v="642"/>
    <x v="641"/>
    <x v="16"/>
    <x v="16"/>
    <x v="7"/>
    <x v="7"/>
    <x v="1931"/>
    <x v="1721"/>
  </r>
  <r>
    <x v="5"/>
    <x v="183"/>
    <x v="182"/>
    <x v="9"/>
    <x v="9"/>
    <x v="4"/>
    <x v="4"/>
    <x v="1932"/>
    <x v="3"/>
  </r>
  <r>
    <x v="9"/>
    <x v="240"/>
    <x v="239"/>
    <x v="24"/>
    <x v="24"/>
    <x v="4"/>
    <x v="4"/>
    <x v="1933"/>
    <x v="1722"/>
  </r>
  <r>
    <x v="2"/>
    <x v="579"/>
    <x v="578"/>
    <x v="5"/>
    <x v="5"/>
    <x v="3"/>
    <x v="3"/>
    <x v="1934"/>
    <x v="1723"/>
  </r>
  <r>
    <x v="4"/>
    <x v="643"/>
    <x v="642"/>
    <x v="5"/>
    <x v="5"/>
    <x v="3"/>
    <x v="3"/>
    <x v="1935"/>
    <x v="1724"/>
  </r>
  <r>
    <x v="2"/>
    <x v="228"/>
    <x v="227"/>
    <x v="43"/>
    <x v="43"/>
    <x v="14"/>
    <x v="14"/>
    <x v="1936"/>
    <x v="1725"/>
  </r>
  <r>
    <x v="4"/>
    <x v="445"/>
    <x v="444"/>
    <x v="8"/>
    <x v="8"/>
    <x v="3"/>
    <x v="3"/>
    <x v="1937"/>
    <x v="1726"/>
  </r>
  <r>
    <x v="18"/>
    <x v="77"/>
    <x v="76"/>
    <x v="8"/>
    <x v="8"/>
    <x v="3"/>
    <x v="3"/>
    <x v="1938"/>
    <x v="1727"/>
  </r>
  <r>
    <x v="4"/>
    <x v="319"/>
    <x v="318"/>
    <x v="23"/>
    <x v="23"/>
    <x v="6"/>
    <x v="6"/>
    <x v="1939"/>
    <x v="3"/>
  </r>
  <r>
    <x v="1"/>
    <x v="13"/>
    <x v="12"/>
    <x v="8"/>
    <x v="8"/>
    <x v="3"/>
    <x v="3"/>
    <x v="1940"/>
    <x v="1728"/>
  </r>
  <r>
    <x v="2"/>
    <x v="644"/>
    <x v="643"/>
    <x v="66"/>
    <x v="66"/>
    <x v="0"/>
    <x v="0"/>
    <x v="1941"/>
    <x v="1729"/>
  </r>
  <r>
    <x v="4"/>
    <x v="125"/>
    <x v="124"/>
    <x v="23"/>
    <x v="23"/>
    <x v="6"/>
    <x v="6"/>
    <x v="1942"/>
    <x v="1730"/>
  </r>
  <r>
    <x v="18"/>
    <x v="373"/>
    <x v="372"/>
    <x v="62"/>
    <x v="62"/>
    <x v="12"/>
    <x v="12"/>
    <x v="1943"/>
    <x v="1731"/>
  </r>
  <r>
    <x v="3"/>
    <x v="645"/>
    <x v="644"/>
    <x v="61"/>
    <x v="61"/>
    <x v="18"/>
    <x v="18"/>
    <x v="1944"/>
    <x v="1732"/>
  </r>
  <r>
    <x v="5"/>
    <x v="378"/>
    <x v="377"/>
    <x v="10"/>
    <x v="10"/>
    <x v="5"/>
    <x v="5"/>
    <x v="1945"/>
    <x v="1733"/>
  </r>
  <r>
    <x v="2"/>
    <x v="178"/>
    <x v="177"/>
    <x v="10"/>
    <x v="10"/>
    <x v="5"/>
    <x v="5"/>
    <x v="1946"/>
    <x v="3"/>
  </r>
  <r>
    <x v="17"/>
    <x v="103"/>
    <x v="102"/>
    <x v="17"/>
    <x v="17"/>
    <x v="8"/>
    <x v="8"/>
    <x v="1947"/>
    <x v="3"/>
  </r>
  <r>
    <x v="9"/>
    <x v="52"/>
    <x v="51"/>
    <x v="8"/>
    <x v="8"/>
    <x v="3"/>
    <x v="3"/>
    <x v="1948"/>
    <x v="1734"/>
  </r>
  <r>
    <x v="7"/>
    <x v="477"/>
    <x v="476"/>
    <x v="10"/>
    <x v="10"/>
    <x v="5"/>
    <x v="5"/>
    <x v="1949"/>
    <x v="1735"/>
  </r>
  <r>
    <x v="5"/>
    <x v="231"/>
    <x v="230"/>
    <x v="44"/>
    <x v="44"/>
    <x v="15"/>
    <x v="15"/>
    <x v="1950"/>
    <x v="3"/>
  </r>
  <r>
    <x v="10"/>
    <x v="80"/>
    <x v="79"/>
    <x v="5"/>
    <x v="5"/>
    <x v="3"/>
    <x v="3"/>
    <x v="1951"/>
    <x v="3"/>
  </r>
  <r>
    <x v="5"/>
    <x v="646"/>
    <x v="645"/>
    <x v="30"/>
    <x v="30"/>
    <x v="12"/>
    <x v="12"/>
    <x v="1952"/>
    <x v="1736"/>
  </r>
  <r>
    <x v="1"/>
    <x v="622"/>
    <x v="621"/>
    <x v="76"/>
    <x v="76"/>
    <x v="12"/>
    <x v="12"/>
    <x v="1953"/>
    <x v="1737"/>
  </r>
  <r>
    <x v="1"/>
    <x v="647"/>
    <x v="646"/>
    <x v="16"/>
    <x v="16"/>
    <x v="7"/>
    <x v="7"/>
    <x v="1954"/>
    <x v="1738"/>
  </r>
  <r>
    <x v="17"/>
    <x v="52"/>
    <x v="51"/>
    <x v="8"/>
    <x v="8"/>
    <x v="3"/>
    <x v="3"/>
    <x v="1955"/>
    <x v="3"/>
  </r>
  <r>
    <x v="1"/>
    <x v="138"/>
    <x v="137"/>
    <x v="10"/>
    <x v="10"/>
    <x v="5"/>
    <x v="5"/>
    <x v="1956"/>
    <x v="1739"/>
  </r>
  <r>
    <x v="10"/>
    <x v="218"/>
    <x v="217"/>
    <x v="42"/>
    <x v="42"/>
    <x v="4"/>
    <x v="4"/>
    <x v="1957"/>
    <x v="1740"/>
  </r>
  <r>
    <x v="2"/>
    <x v="561"/>
    <x v="560"/>
    <x v="5"/>
    <x v="5"/>
    <x v="3"/>
    <x v="3"/>
    <x v="1958"/>
    <x v="1741"/>
  </r>
  <r>
    <x v="2"/>
    <x v="506"/>
    <x v="505"/>
    <x v="14"/>
    <x v="14"/>
    <x v="6"/>
    <x v="6"/>
    <x v="1959"/>
    <x v="1742"/>
  </r>
  <r>
    <x v="3"/>
    <x v="648"/>
    <x v="647"/>
    <x v="76"/>
    <x v="76"/>
    <x v="12"/>
    <x v="12"/>
    <x v="1960"/>
    <x v="1743"/>
  </r>
  <r>
    <x v="19"/>
    <x v="592"/>
    <x v="591"/>
    <x v="42"/>
    <x v="42"/>
    <x v="4"/>
    <x v="4"/>
    <x v="1961"/>
    <x v="3"/>
  </r>
  <r>
    <x v="3"/>
    <x v="649"/>
    <x v="648"/>
    <x v="70"/>
    <x v="70"/>
    <x v="8"/>
    <x v="8"/>
    <x v="1962"/>
    <x v="1744"/>
  </r>
  <r>
    <x v="5"/>
    <x v="17"/>
    <x v="16"/>
    <x v="8"/>
    <x v="8"/>
    <x v="3"/>
    <x v="3"/>
    <x v="1963"/>
    <x v="1745"/>
  </r>
  <r>
    <x v="4"/>
    <x v="82"/>
    <x v="81"/>
    <x v="14"/>
    <x v="14"/>
    <x v="6"/>
    <x v="6"/>
    <x v="1964"/>
    <x v="1746"/>
  </r>
  <r>
    <x v="2"/>
    <x v="650"/>
    <x v="649"/>
    <x v="63"/>
    <x v="63"/>
    <x v="13"/>
    <x v="13"/>
    <x v="1965"/>
    <x v="3"/>
  </r>
  <r>
    <x v="4"/>
    <x v="473"/>
    <x v="472"/>
    <x v="74"/>
    <x v="74"/>
    <x v="12"/>
    <x v="12"/>
    <x v="1966"/>
    <x v="1747"/>
  </r>
  <r>
    <x v="14"/>
    <x v="103"/>
    <x v="102"/>
    <x v="17"/>
    <x v="17"/>
    <x v="8"/>
    <x v="8"/>
    <x v="1967"/>
    <x v="1748"/>
  </r>
  <r>
    <x v="9"/>
    <x v="265"/>
    <x v="264"/>
    <x v="10"/>
    <x v="10"/>
    <x v="5"/>
    <x v="5"/>
    <x v="1968"/>
    <x v="1749"/>
  </r>
  <r>
    <x v="4"/>
    <x v="345"/>
    <x v="344"/>
    <x v="32"/>
    <x v="32"/>
    <x v="1"/>
    <x v="1"/>
    <x v="1969"/>
    <x v="3"/>
  </r>
  <r>
    <x v="18"/>
    <x v="41"/>
    <x v="40"/>
    <x v="8"/>
    <x v="8"/>
    <x v="3"/>
    <x v="3"/>
    <x v="1970"/>
    <x v="1750"/>
  </r>
  <r>
    <x v="5"/>
    <x v="651"/>
    <x v="650"/>
    <x v="5"/>
    <x v="5"/>
    <x v="3"/>
    <x v="3"/>
    <x v="1971"/>
    <x v="1751"/>
  </r>
  <r>
    <x v="14"/>
    <x v="41"/>
    <x v="40"/>
    <x v="8"/>
    <x v="8"/>
    <x v="3"/>
    <x v="3"/>
    <x v="1972"/>
    <x v="3"/>
  </r>
  <r>
    <x v="2"/>
    <x v="597"/>
    <x v="596"/>
    <x v="8"/>
    <x v="8"/>
    <x v="3"/>
    <x v="3"/>
    <x v="1973"/>
    <x v="1752"/>
  </r>
  <r>
    <x v="8"/>
    <x v="132"/>
    <x v="131"/>
    <x v="14"/>
    <x v="14"/>
    <x v="6"/>
    <x v="6"/>
    <x v="1974"/>
    <x v="1753"/>
  </r>
  <r>
    <x v="8"/>
    <x v="652"/>
    <x v="651"/>
    <x v="8"/>
    <x v="8"/>
    <x v="3"/>
    <x v="3"/>
    <x v="1975"/>
    <x v="1754"/>
  </r>
  <r>
    <x v="7"/>
    <x v="56"/>
    <x v="55"/>
    <x v="8"/>
    <x v="8"/>
    <x v="3"/>
    <x v="3"/>
    <x v="1976"/>
    <x v="1755"/>
  </r>
  <r>
    <x v="10"/>
    <x v="653"/>
    <x v="652"/>
    <x v="85"/>
    <x v="85"/>
    <x v="5"/>
    <x v="5"/>
    <x v="1977"/>
    <x v="1756"/>
  </r>
  <r>
    <x v="2"/>
    <x v="459"/>
    <x v="458"/>
    <x v="32"/>
    <x v="32"/>
    <x v="1"/>
    <x v="1"/>
    <x v="1978"/>
    <x v="3"/>
  </r>
  <r>
    <x v="1"/>
    <x v="171"/>
    <x v="170"/>
    <x v="27"/>
    <x v="27"/>
    <x v="4"/>
    <x v="4"/>
    <x v="1979"/>
    <x v="3"/>
  </r>
  <r>
    <x v="1"/>
    <x v="392"/>
    <x v="391"/>
    <x v="21"/>
    <x v="21"/>
    <x v="7"/>
    <x v="7"/>
    <x v="1980"/>
    <x v="1757"/>
  </r>
  <r>
    <x v="2"/>
    <x v="85"/>
    <x v="84"/>
    <x v="7"/>
    <x v="7"/>
    <x v="1"/>
    <x v="1"/>
    <x v="1981"/>
    <x v="3"/>
  </r>
  <r>
    <x v="5"/>
    <x v="499"/>
    <x v="498"/>
    <x v="8"/>
    <x v="8"/>
    <x v="3"/>
    <x v="3"/>
    <x v="1982"/>
    <x v="1758"/>
  </r>
  <r>
    <x v="3"/>
    <x v="449"/>
    <x v="448"/>
    <x v="5"/>
    <x v="5"/>
    <x v="3"/>
    <x v="3"/>
    <x v="1983"/>
    <x v="1759"/>
  </r>
  <r>
    <x v="21"/>
    <x v="492"/>
    <x v="491"/>
    <x v="76"/>
    <x v="76"/>
    <x v="12"/>
    <x v="12"/>
    <x v="1984"/>
    <x v="1760"/>
  </r>
  <r>
    <x v="19"/>
    <x v="265"/>
    <x v="264"/>
    <x v="10"/>
    <x v="10"/>
    <x v="5"/>
    <x v="5"/>
    <x v="1985"/>
    <x v="3"/>
  </r>
  <r>
    <x v="2"/>
    <x v="570"/>
    <x v="569"/>
    <x v="23"/>
    <x v="23"/>
    <x v="6"/>
    <x v="6"/>
    <x v="1986"/>
    <x v="1761"/>
  </r>
  <r>
    <x v="9"/>
    <x v="272"/>
    <x v="271"/>
    <x v="27"/>
    <x v="27"/>
    <x v="4"/>
    <x v="4"/>
    <x v="1987"/>
    <x v="3"/>
  </r>
  <r>
    <x v="2"/>
    <x v="654"/>
    <x v="653"/>
    <x v="86"/>
    <x v="86"/>
    <x v="14"/>
    <x v="14"/>
    <x v="1988"/>
    <x v="3"/>
  </r>
  <r>
    <x v="3"/>
    <x v="615"/>
    <x v="614"/>
    <x v="28"/>
    <x v="28"/>
    <x v="13"/>
    <x v="13"/>
    <x v="1989"/>
    <x v="1762"/>
  </r>
  <r>
    <x v="4"/>
    <x v="101"/>
    <x v="100"/>
    <x v="28"/>
    <x v="28"/>
    <x v="13"/>
    <x v="13"/>
    <x v="1990"/>
    <x v="1763"/>
  </r>
  <r>
    <x v="5"/>
    <x v="542"/>
    <x v="541"/>
    <x v="49"/>
    <x v="49"/>
    <x v="7"/>
    <x v="7"/>
    <x v="1991"/>
    <x v="1764"/>
  </r>
  <r>
    <x v="3"/>
    <x v="655"/>
    <x v="654"/>
    <x v="42"/>
    <x v="42"/>
    <x v="4"/>
    <x v="4"/>
    <x v="1992"/>
    <x v="1765"/>
  </r>
  <r>
    <x v="4"/>
    <x v="425"/>
    <x v="424"/>
    <x v="42"/>
    <x v="42"/>
    <x v="4"/>
    <x v="4"/>
    <x v="1993"/>
    <x v="1766"/>
  </r>
  <r>
    <x v="9"/>
    <x v="656"/>
    <x v="655"/>
    <x v="27"/>
    <x v="27"/>
    <x v="4"/>
    <x v="4"/>
    <x v="1994"/>
    <x v="3"/>
  </r>
  <r>
    <x v="8"/>
    <x v="116"/>
    <x v="115"/>
    <x v="5"/>
    <x v="5"/>
    <x v="3"/>
    <x v="3"/>
    <x v="1995"/>
    <x v="1767"/>
  </r>
  <r>
    <x v="10"/>
    <x v="38"/>
    <x v="37"/>
    <x v="10"/>
    <x v="10"/>
    <x v="5"/>
    <x v="5"/>
    <x v="1996"/>
    <x v="1768"/>
  </r>
  <r>
    <x v="2"/>
    <x v="657"/>
    <x v="656"/>
    <x v="8"/>
    <x v="8"/>
    <x v="3"/>
    <x v="3"/>
    <x v="1997"/>
    <x v="1769"/>
  </r>
  <r>
    <x v="3"/>
    <x v="478"/>
    <x v="477"/>
    <x v="29"/>
    <x v="29"/>
    <x v="12"/>
    <x v="12"/>
    <x v="1998"/>
    <x v="1770"/>
  </r>
  <r>
    <x v="2"/>
    <x v="362"/>
    <x v="361"/>
    <x v="14"/>
    <x v="14"/>
    <x v="6"/>
    <x v="6"/>
    <x v="1999"/>
    <x v="3"/>
  </r>
  <r>
    <x v="10"/>
    <x v="128"/>
    <x v="127"/>
    <x v="5"/>
    <x v="5"/>
    <x v="3"/>
    <x v="3"/>
    <x v="2000"/>
    <x v="3"/>
  </r>
  <r>
    <x v="2"/>
    <x v="527"/>
    <x v="526"/>
    <x v="11"/>
    <x v="11"/>
    <x v="4"/>
    <x v="4"/>
    <x v="2001"/>
    <x v="3"/>
  </r>
  <r>
    <x v="5"/>
    <x v="178"/>
    <x v="177"/>
    <x v="10"/>
    <x v="10"/>
    <x v="5"/>
    <x v="5"/>
    <x v="2002"/>
    <x v="1771"/>
  </r>
  <r>
    <x v="6"/>
    <x v="175"/>
    <x v="174"/>
    <x v="5"/>
    <x v="5"/>
    <x v="3"/>
    <x v="3"/>
    <x v="2003"/>
    <x v="3"/>
  </r>
  <r>
    <x v="1"/>
    <x v="61"/>
    <x v="60"/>
    <x v="21"/>
    <x v="21"/>
    <x v="7"/>
    <x v="7"/>
    <x v="2004"/>
    <x v="1772"/>
  </r>
  <r>
    <x v="1"/>
    <x v="191"/>
    <x v="190"/>
    <x v="8"/>
    <x v="8"/>
    <x v="3"/>
    <x v="3"/>
    <x v="2005"/>
    <x v="1773"/>
  </r>
  <r>
    <x v="1"/>
    <x v="400"/>
    <x v="399"/>
    <x v="5"/>
    <x v="5"/>
    <x v="3"/>
    <x v="3"/>
    <x v="2006"/>
    <x v="1774"/>
  </r>
  <r>
    <x v="3"/>
    <x v="658"/>
    <x v="657"/>
    <x v="52"/>
    <x v="52"/>
    <x v="12"/>
    <x v="12"/>
    <x v="2007"/>
    <x v="1775"/>
  </r>
  <r>
    <x v="5"/>
    <x v="377"/>
    <x v="376"/>
    <x v="5"/>
    <x v="5"/>
    <x v="3"/>
    <x v="3"/>
    <x v="2008"/>
    <x v="3"/>
  </r>
  <r>
    <x v="9"/>
    <x v="58"/>
    <x v="57"/>
    <x v="8"/>
    <x v="8"/>
    <x v="3"/>
    <x v="3"/>
    <x v="2009"/>
    <x v="1776"/>
  </r>
  <r>
    <x v="19"/>
    <x v="301"/>
    <x v="300"/>
    <x v="5"/>
    <x v="5"/>
    <x v="3"/>
    <x v="3"/>
    <x v="2010"/>
    <x v="3"/>
  </r>
  <r>
    <x v="5"/>
    <x v="480"/>
    <x v="479"/>
    <x v="23"/>
    <x v="23"/>
    <x v="6"/>
    <x v="6"/>
    <x v="2011"/>
    <x v="1777"/>
  </r>
  <r>
    <x v="27"/>
    <x v="71"/>
    <x v="70"/>
    <x v="14"/>
    <x v="14"/>
    <x v="6"/>
    <x v="6"/>
    <x v="2012"/>
    <x v="1778"/>
  </r>
  <r>
    <x v="5"/>
    <x v="659"/>
    <x v="658"/>
    <x v="87"/>
    <x v="87"/>
    <x v="11"/>
    <x v="11"/>
    <x v="2013"/>
    <x v="1779"/>
  </r>
  <r>
    <x v="8"/>
    <x v="74"/>
    <x v="73"/>
    <x v="5"/>
    <x v="5"/>
    <x v="3"/>
    <x v="3"/>
    <x v="2014"/>
    <x v="1780"/>
  </r>
  <r>
    <x v="10"/>
    <x v="51"/>
    <x v="50"/>
    <x v="5"/>
    <x v="5"/>
    <x v="3"/>
    <x v="3"/>
    <x v="2015"/>
    <x v="3"/>
  </r>
  <r>
    <x v="2"/>
    <x v="487"/>
    <x v="486"/>
    <x v="42"/>
    <x v="42"/>
    <x v="4"/>
    <x v="4"/>
    <x v="2016"/>
    <x v="3"/>
  </r>
  <r>
    <x v="4"/>
    <x v="660"/>
    <x v="659"/>
    <x v="23"/>
    <x v="23"/>
    <x v="6"/>
    <x v="6"/>
    <x v="2017"/>
    <x v="3"/>
  </r>
  <r>
    <x v="26"/>
    <x v="172"/>
    <x v="171"/>
    <x v="16"/>
    <x v="16"/>
    <x v="7"/>
    <x v="7"/>
    <x v="2018"/>
    <x v="1781"/>
  </r>
  <r>
    <x v="8"/>
    <x v="94"/>
    <x v="93"/>
    <x v="10"/>
    <x v="10"/>
    <x v="5"/>
    <x v="5"/>
    <x v="2019"/>
    <x v="1782"/>
  </r>
  <r>
    <x v="1"/>
    <x v="291"/>
    <x v="290"/>
    <x v="1"/>
    <x v="1"/>
    <x v="1"/>
    <x v="1"/>
    <x v="2020"/>
    <x v="3"/>
  </r>
  <r>
    <x v="5"/>
    <x v="126"/>
    <x v="125"/>
    <x v="32"/>
    <x v="32"/>
    <x v="1"/>
    <x v="1"/>
    <x v="2021"/>
    <x v="1783"/>
  </r>
  <r>
    <x v="3"/>
    <x v="577"/>
    <x v="576"/>
    <x v="3"/>
    <x v="3"/>
    <x v="2"/>
    <x v="2"/>
    <x v="2022"/>
    <x v="1784"/>
  </r>
  <r>
    <x v="9"/>
    <x v="326"/>
    <x v="325"/>
    <x v="6"/>
    <x v="6"/>
    <x v="4"/>
    <x v="4"/>
    <x v="2023"/>
    <x v="1785"/>
  </r>
  <r>
    <x v="6"/>
    <x v="422"/>
    <x v="421"/>
    <x v="10"/>
    <x v="10"/>
    <x v="5"/>
    <x v="5"/>
    <x v="2024"/>
    <x v="3"/>
  </r>
  <r>
    <x v="5"/>
    <x v="82"/>
    <x v="81"/>
    <x v="14"/>
    <x v="14"/>
    <x v="6"/>
    <x v="6"/>
    <x v="2025"/>
    <x v="3"/>
  </r>
  <r>
    <x v="8"/>
    <x v="87"/>
    <x v="86"/>
    <x v="8"/>
    <x v="8"/>
    <x v="3"/>
    <x v="3"/>
    <x v="2026"/>
    <x v="1786"/>
  </r>
  <r>
    <x v="4"/>
    <x v="576"/>
    <x v="575"/>
    <x v="28"/>
    <x v="28"/>
    <x v="13"/>
    <x v="13"/>
    <x v="2027"/>
    <x v="3"/>
  </r>
  <r>
    <x v="2"/>
    <x v="477"/>
    <x v="476"/>
    <x v="10"/>
    <x v="10"/>
    <x v="5"/>
    <x v="5"/>
    <x v="2028"/>
    <x v="1787"/>
  </r>
  <r>
    <x v="2"/>
    <x v="265"/>
    <x v="264"/>
    <x v="10"/>
    <x v="10"/>
    <x v="5"/>
    <x v="5"/>
    <x v="2028"/>
    <x v="1788"/>
  </r>
  <r>
    <x v="1"/>
    <x v="661"/>
    <x v="660"/>
    <x v="70"/>
    <x v="70"/>
    <x v="8"/>
    <x v="8"/>
    <x v="2029"/>
    <x v="3"/>
  </r>
  <r>
    <x v="6"/>
    <x v="395"/>
    <x v="394"/>
    <x v="30"/>
    <x v="30"/>
    <x v="12"/>
    <x v="12"/>
    <x v="2030"/>
    <x v="1789"/>
  </r>
  <r>
    <x v="7"/>
    <x v="259"/>
    <x v="258"/>
    <x v="14"/>
    <x v="14"/>
    <x v="6"/>
    <x v="6"/>
    <x v="2031"/>
    <x v="1790"/>
  </r>
  <r>
    <x v="27"/>
    <x v="17"/>
    <x v="16"/>
    <x v="8"/>
    <x v="8"/>
    <x v="3"/>
    <x v="3"/>
    <x v="2032"/>
    <x v="3"/>
  </r>
  <r>
    <x v="11"/>
    <x v="557"/>
    <x v="556"/>
    <x v="64"/>
    <x v="64"/>
    <x v="15"/>
    <x v="15"/>
    <x v="2033"/>
    <x v="1791"/>
  </r>
  <r>
    <x v="5"/>
    <x v="662"/>
    <x v="661"/>
    <x v="10"/>
    <x v="10"/>
    <x v="5"/>
    <x v="5"/>
    <x v="2034"/>
    <x v="3"/>
  </r>
  <r>
    <x v="11"/>
    <x v="30"/>
    <x v="29"/>
    <x v="6"/>
    <x v="6"/>
    <x v="4"/>
    <x v="4"/>
    <x v="2035"/>
    <x v="1792"/>
  </r>
  <r>
    <x v="5"/>
    <x v="12"/>
    <x v="11"/>
    <x v="1"/>
    <x v="1"/>
    <x v="1"/>
    <x v="1"/>
    <x v="2036"/>
    <x v="1793"/>
  </r>
  <r>
    <x v="19"/>
    <x v="352"/>
    <x v="351"/>
    <x v="42"/>
    <x v="42"/>
    <x v="4"/>
    <x v="4"/>
    <x v="2037"/>
    <x v="3"/>
  </r>
  <r>
    <x v="4"/>
    <x v="116"/>
    <x v="115"/>
    <x v="5"/>
    <x v="5"/>
    <x v="3"/>
    <x v="3"/>
    <x v="2038"/>
    <x v="3"/>
  </r>
  <r>
    <x v="9"/>
    <x v="290"/>
    <x v="289"/>
    <x v="37"/>
    <x v="37"/>
    <x v="12"/>
    <x v="12"/>
    <x v="2039"/>
    <x v="1794"/>
  </r>
  <r>
    <x v="1"/>
    <x v="354"/>
    <x v="353"/>
    <x v="9"/>
    <x v="9"/>
    <x v="4"/>
    <x v="4"/>
    <x v="2040"/>
    <x v="1795"/>
  </r>
  <r>
    <x v="5"/>
    <x v="310"/>
    <x v="309"/>
    <x v="9"/>
    <x v="9"/>
    <x v="4"/>
    <x v="4"/>
    <x v="2041"/>
    <x v="3"/>
  </r>
  <r>
    <x v="1"/>
    <x v="477"/>
    <x v="476"/>
    <x v="10"/>
    <x v="10"/>
    <x v="5"/>
    <x v="5"/>
    <x v="2042"/>
    <x v="3"/>
  </r>
  <r>
    <x v="6"/>
    <x v="432"/>
    <x v="431"/>
    <x v="1"/>
    <x v="1"/>
    <x v="1"/>
    <x v="1"/>
    <x v="2043"/>
    <x v="3"/>
  </r>
  <r>
    <x v="9"/>
    <x v="572"/>
    <x v="571"/>
    <x v="25"/>
    <x v="25"/>
    <x v="4"/>
    <x v="4"/>
    <x v="2044"/>
    <x v="3"/>
  </r>
  <r>
    <x v="3"/>
    <x v="663"/>
    <x v="662"/>
    <x v="11"/>
    <x v="11"/>
    <x v="4"/>
    <x v="4"/>
    <x v="2045"/>
    <x v="3"/>
  </r>
  <r>
    <x v="1"/>
    <x v="123"/>
    <x v="122"/>
    <x v="8"/>
    <x v="8"/>
    <x v="3"/>
    <x v="3"/>
    <x v="2046"/>
    <x v="1796"/>
  </r>
  <r>
    <x v="3"/>
    <x v="657"/>
    <x v="656"/>
    <x v="8"/>
    <x v="8"/>
    <x v="3"/>
    <x v="3"/>
    <x v="2047"/>
    <x v="1797"/>
  </r>
  <r>
    <x v="3"/>
    <x v="664"/>
    <x v="663"/>
    <x v="11"/>
    <x v="11"/>
    <x v="4"/>
    <x v="4"/>
    <x v="2048"/>
    <x v="1798"/>
  </r>
  <r>
    <x v="8"/>
    <x v="112"/>
    <x v="111"/>
    <x v="16"/>
    <x v="16"/>
    <x v="7"/>
    <x v="7"/>
    <x v="2048"/>
    <x v="1799"/>
  </r>
  <r>
    <x v="7"/>
    <x v="205"/>
    <x v="204"/>
    <x v="5"/>
    <x v="5"/>
    <x v="3"/>
    <x v="3"/>
    <x v="2049"/>
    <x v="3"/>
  </r>
  <r>
    <x v="1"/>
    <x v="650"/>
    <x v="649"/>
    <x v="63"/>
    <x v="63"/>
    <x v="13"/>
    <x v="13"/>
    <x v="2050"/>
    <x v="1800"/>
  </r>
  <r>
    <x v="9"/>
    <x v="123"/>
    <x v="122"/>
    <x v="8"/>
    <x v="8"/>
    <x v="3"/>
    <x v="3"/>
    <x v="2051"/>
    <x v="1801"/>
  </r>
  <r>
    <x v="3"/>
    <x v="233"/>
    <x v="232"/>
    <x v="25"/>
    <x v="25"/>
    <x v="4"/>
    <x v="4"/>
    <x v="2052"/>
    <x v="1802"/>
  </r>
  <r>
    <x v="4"/>
    <x v="567"/>
    <x v="566"/>
    <x v="52"/>
    <x v="52"/>
    <x v="12"/>
    <x v="12"/>
    <x v="2053"/>
    <x v="1803"/>
  </r>
  <r>
    <x v="18"/>
    <x v="393"/>
    <x v="392"/>
    <x v="63"/>
    <x v="63"/>
    <x v="13"/>
    <x v="13"/>
    <x v="2054"/>
    <x v="1804"/>
  </r>
  <r>
    <x v="10"/>
    <x v="524"/>
    <x v="523"/>
    <x v="5"/>
    <x v="5"/>
    <x v="3"/>
    <x v="3"/>
    <x v="2055"/>
    <x v="1805"/>
  </r>
  <r>
    <x v="1"/>
    <x v="591"/>
    <x v="590"/>
    <x v="23"/>
    <x v="23"/>
    <x v="6"/>
    <x v="6"/>
    <x v="2056"/>
    <x v="1806"/>
  </r>
  <r>
    <x v="8"/>
    <x v="665"/>
    <x v="664"/>
    <x v="6"/>
    <x v="6"/>
    <x v="4"/>
    <x v="4"/>
    <x v="2057"/>
    <x v="3"/>
  </r>
  <r>
    <x v="22"/>
    <x v="43"/>
    <x v="42"/>
    <x v="5"/>
    <x v="5"/>
    <x v="3"/>
    <x v="3"/>
    <x v="2058"/>
    <x v="1807"/>
  </r>
  <r>
    <x v="8"/>
    <x v="123"/>
    <x v="122"/>
    <x v="8"/>
    <x v="8"/>
    <x v="3"/>
    <x v="3"/>
    <x v="2059"/>
    <x v="1808"/>
  </r>
  <r>
    <x v="3"/>
    <x v="267"/>
    <x v="266"/>
    <x v="1"/>
    <x v="1"/>
    <x v="1"/>
    <x v="1"/>
    <x v="2060"/>
    <x v="1809"/>
  </r>
  <r>
    <x v="5"/>
    <x v="611"/>
    <x v="610"/>
    <x v="42"/>
    <x v="42"/>
    <x v="4"/>
    <x v="4"/>
    <x v="2061"/>
    <x v="1810"/>
  </r>
  <r>
    <x v="3"/>
    <x v="666"/>
    <x v="665"/>
    <x v="24"/>
    <x v="24"/>
    <x v="4"/>
    <x v="4"/>
    <x v="2062"/>
    <x v="3"/>
  </r>
  <r>
    <x v="19"/>
    <x v="526"/>
    <x v="525"/>
    <x v="6"/>
    <x v="6"/>
    <x v="4"/>
    <x v="4"/>
    <x v="2063"/>
    <x v="3"/>
  </r>
  <r>
    <x v="1"/>
    <x v="301"/>
    <x v="300"/>
    <x v="5"/>
    <x v="5"/>
    <x v="3"/>
    <x v="3"/>
    <x v="2064"/>
    <x v="1811"/>
  </r>
  <r>
    <x v="10"/>
    <x v="667"/>
    <x v="666"/>
    <x v="78"/>
    <x v="78"/>
    <x v="19"/>
    <x v="19"/>
    <x v="2065"/>
    <x v="3"/>
  </r>
  <r>
    <x v="12"/>
    <x v="369"/>
    <x v="368"/>
    <x v="16"/>
    <x v="16"/>
    <x v="7"/>
    <x v="7"/>
    <x v="2066"/>
    <x v="1812"/>
  </r>
  <r>
    <x v="27"/>
    <x v="660"/>
    <x v="659"/>
    <x v="23"/>
    <x v="23"/>
    <x v="6"/>
    <x v="6"/>
    <x v="2067"/>
    <x v="1813"/>
  </r>
  <r>
    <x v="3"/>
    <x v="668"/>
    <x v="667"/>
    <x v="47"/>
    <x v="47"/>
    <x v="12"/>
    <x v="12"/>
    <x v="2068"/>
    <x v="3"/>
  </r>
  <r>
    <x v="12"/>
    <x v="191"/>
    <x v="190"/>
    <x v="8"/>
    <x v="8"/>
    <x v="3"/>
    <x v="3"/>
    <x v="2069"/>
    <x v="1814"/>
  </r>
  <r>
    <x v="6"/>
    <x v="666"/>
    <x v="665"/>
    <x v="24"/>
    <x v="24"/>
    <x v="4"/>
    <x v="4"/>
    <x v="2070"/>
    <x v="1815"/>
  </r>
  <r>
    <x v="3"/>
    <x v="669"/>
    <x v="668"/>
    <x v="10"/>
    <x v="10"/>
    <x v="5"/>
    <x v="5"/>
    <x v="2071"/>
    <x v="3"/>
  </r>
  <r>
    <x v="9"/>
    <x v="96"/>
    <x v="95"/>
    <x v="9"/>
    <x v="9"/>
    <x v="4"/>
    <x v="4"/>
    <x v="2071"/>
    <x v="3"/>
  </r>
  <r>
    <x v="24"/>
    <x v="127"/>
    <x v="126"/>
    <x v="14"/>
    <x v="14"/>
    <x v="6"/>
    <x v="6"/>
    <x v="2072"/>
    <x v="3"/>
  </r>
  <r>
    <x v="9"/>
    <x v="359"/>
    <x v="358"/>
    <x v="5"/>
    <x v="5"/>
    <x v="3"/>
    <x v="3"/>
    <x v="2073"/>
    <x v="3"/>
  </r>
  <r>
    <x v="7"/>
    <x v="68"/>
    <x v="67"/>
    <x v="8"/>
    <x v="8"/>
    <x v="3"/>
    <x v="3"/>
    <x v="2074"/>
    <x v="1816"/>
  </r>
  <r>
    <x v="4"/>
    <x v="139"/>
    <x v="138"/>
    <x v="9"/>
    <x v="9"/>
    <x v="4"/>
    <x v="4"/>
    <x v="2075"/>
    <x v="3"/>
  </r>
  <r>
    <x v="3"/>
    <x v="670"/>
    <x v="669"/>
    <x v="20"/>
    <x v="20"/>
    <x v="11"/>
    <x v="11"/>
    <x v="2076"/>
    <x v="1817"/>
  </r>
  <r>
    <x v="8"/>
    <x v="283"/>
    <x v="282"/>
    <x v="11"/>
    <x v="11"/>
    <x v="4"/>
    <x v="4"/>
    <x v="2077"/>
    <x v="1818"/>
  </r>
  <r>
    <x v="1"/>
    <x v="334"/>
    <x v="333"/>
    <x v="1"/>
    <x v="1"/>
    <x v="1"/>
    <x v="1"/>
    <x v="2078"/>
    <x v="1819"/>
  </r>
  <r>
    <x v="21"/>
    <x v="514"/>
    <x v="513"/>
    <x v="17"/>
    <x v="17"/>
    <x v="8"/>
    <x v="8"/>
    <x v="2079"/>
    <x v="1191"/>
  </r>
  <r>
    <x v="18"/>
    <x v="204"/>
    <x v="203"/>
    <x v="37"/>
    <x v="37"/>
    <x v="12"/>
    <x v="12"/>
    <x v="2080"/>
    <x v="1820"/>
  </r>
  <r>
    <x v="4"/>
    <x v="203"/>
    <x v="202"/>
    <x v="5"/>
    <x v="5"/>
    <x v="3"/>
    <x v="3"/>
    <x v="2081"/>
    <x v="1821"/>
  </r>
  <r>
    <x v="2"/>
    <x v="507"/>
    <x v="506"/>
    <x v="9"/>
    <x v="9"/>
    <x v="4"/>
    <x v="4"/>
    <x v="2082"/>
    <x v="3"/>
  </r>
  <r>
    <x v="23"/>
    <x v="36"/>
    <x v="35"/>
    <x v="8"/>
    <x v="8"/>
    <x v="3"/>
    <x v="3"/>
    <x v="2083"/>
    <x v="3"/>
  </r>
  <r>
    <x v="6"/>
    <x v="223"/>
    <x v="222"/>
    <x v="14"/>
    <x v="14"/>
    <x v="6"/>
    <x v="6"/>
    <x v="2084"/>
    <x v="1822"/>
  </r>
  <r>
    <x v="5"/>
    <x v="652"/>
    <x v="651"/>
    <x v="8"/>
    <x v="8"/>
    <x v="3"/>
    <x v="3"/>
    <x v="2085"/>
    <x v="1823"/>
  </r>
  <r>
    <x v="10"/>
    <x v="352"/>
    <x v="351"/>
    <x v="42"/>
    <x v="42"/>
    <x v="4"/>
    <x v="4"/>
    <x v="2086"/>
    <x v="3"/>
  </r>
  <r>
    <x v="2"/>
    <x v="522"/>
    <x v="521"/>
    <x v="16"/>
    <x v="16"/>
    <x v="7"/>
    <x v="7"/>
    <x v="2087"/>
    <x v="1824"/>
  </r>
  <r>
    <x v="5"/>
    <x v="69"/>
    <x v="68"/>
    <x v="5"/>
    <x v="5"/>
    <x v="3"/>
    <x v="3"/>
    <x v="2088"/>
    <x v="1825"/>
  </r>
  <r>
    <x v="1"/>
    <x v="166"/>
    <x v="165"/>
    <x v="8"/>
    <x v="8"/>
    <x v="3"/>
    <x v="3"/>
    <x v="2089"/>
    <x v="1826"/>
  </r>
  <r>
    <x v="2"/>
    <x v="391"/>
    <x v="390"/>
    <x v="7"/>
    <x v="7"/>
    <x v="1"/>
    <x v="1"/>
    <x v="2090"/>
    <x v="1827"/>
  </r>
  <r>
    <x v="1"/>
    <x v="504"/>
    <x v="503"/>
    <x v="1"/>
    <x v="1"/>
    <x v="1"/>
    <x v="1"/>
    <x v="2091"/>
    <x v="1828"/>
  </r>
  <r>
    <x v="21"/>
    <x v="359"/>
    <x v="358"/>
    <x v="5"/>
    <x v="5"/>
    <x v="3"/>
    <x v="3"/>
    <x v="2092"/>
    <x v="1829"/>
  </r>
  <r>
    <x v="2"/>
    <x v="580"/>
    <x v="579"/>
    <x v="72"/>
    <x v="72"/>
    <x v="11"/>
    <x v="11"/>
    <x v="2093"/>
    <x v="1830"/>
  </r>
  <r>
    <x v="8"/>
    <x v="124"/>
    <x v="123"/>
    <x v="5"/>
    <x v="5"/>
    <x v="3"/>
    <x v="3"/>
    <x v="2094"/>
    <x v="1831"/>
  </r>
  <r>
    <x v="9"/>
    <x v="224"/>
    <x v="223"/>
    <x v="14"/>
    <x v="14"/>
    <x v="6"/>
    <x v="6"/>
    <x v="2095"/>
    <x v="1832"/>
  </r>
  <r>
    <x v="2"/>
    <x v="671"/>
    <x v="670"/>
    <x v="42"/>
    <x v="42"/>
    <x v="4"/>
    <x v="4"/>
    <x v="2096"/>
    <x v="3"/>
  </r>
  <r>
    <x v="4"/>
    <x v="672"/>
    <x v="671"/>
    <x v="78"/>
    <x v="78"/>
    <x v="19"/>
    <x v="19"/>
    <x v="2097"/>
    <x v="1833"/>
  </r>
  <r>
    <x v="2"/>
    <x v="35"/>
    <x v="34"/>
    <x v="12"/>
    <x v="12"/>
    <x v="1"/>
    <x v="1"/>
    <x v="2098"/>
    <x v="1834"/>
  </r>
  <r>
    <x v="6"/>
    <x v="379"/>
    <x v="378"/>
    <x v="19"/>
    <x v="19"/>
    <x v="10"/>
    <x v="10"/>
    <x v="2099"/>
    <x v="3"/>
  </r>
  <r>
    <x v="6"/>
    <x v="18"/>
    <x v="17"/>
    <x v="5"/>
    <x v="5"/>
    <x v="3"/>
    <x v="3"/>
    <x v="2100"/>
    <x v="3"/>
  </r>
  <r>
    <x v="5"/>
    <x v="388"/>
    <x v="387"/>
    <x v="8"/>
    <x v="8"/>
    <x v="3"/>
    <x v="3"/>
    <x v="2101"/>
    <x v="1835"/>
  </r>
  <r>
    <x v="19"/>
    <x v="454"/>
    <x v="453"/>
    <x v="5"/>
    <x v="5"/>
    <x v="3"/>
    <x v="3"/>
    <x v="2102"/>
    <x v="3"/>
  </r>
  <r>
    <x v="4"/>
    <x v="673"/>
    <x v="672"/>
    <x v="88"/>
    <x v="88"/>
    <x v="4"/>
    <x v="4"/>
    <x v="2103"/>
    <x v="1836"/>
  </r>
  <r>
    <x v="4"/>
    <x v="542"/>
    <x v="541"/>
    <x v="49"/>
    <x v="49"/>
    <x v="7"/>
    <x v="7"/>
    <x v="2104"/>
    <x v="1837"/>
  </r>
  <r>
    <x v="9"/>
    <x v="277"/>
    <x v="276"/>
    <x v="8"/>
    <x v="8"/>
    <x v="3"/>
    <x v="3"/>
    <x v="2105"/>
    <x v="1838"/>
  </r>
  <r>
    <x v="2"/>
    <x v="424"/>
    <x v="423"/>
    <x v="8"/>
    <x v="8"/>
    <x v="3"/>
    <x v="3"/>
    <x v="2106"/>
    <x v="1839"/>
  </r>
  <r>
    <x v="2"/>
    <x v="369"/>
    <x v="368"/>
    <x v="16"/>
    <x v="16"/>
    <x v="7"/>
    <x v="7"/>
    <x v="2107"/>
    <x v="3"/>
  </r>
  <r>
    <x v="2"/>
    <x v="413"/>
    <x v="412"/>
    <x v="11"/>
    <x v="11"/>
    <x v="4"/>
    <x v="4"/>
    <x v="2108"/>
    <x v="1840"/>
  </r>
  <r>
    <x v="1"/>
    <x v="112"/>
    <x v="111"/>
    <x v="16"/>
    <x v="16"/>
    <x v="7"/>
    <x v="7"/>
    <x v="2109"/>
    <x v="1841"/>
  </r>
  <r>
    <x v="1"/>
    <x v="511"/>
    <x v="510"/>
    <x v="42"/>
    <x v="42"/>
    <x v="4"/>
    <x v="4"/>
    <x v="2110"/>
    <x v="3"/>
  </r>
  <r>
    <x v="5"/>
    <x v="408"/>
    <x v="407"/>
    <x v="13"/>
    <x v="13"/>
    <x v="1"/>
    <x v="1"/>
    <x v="2111"/>
    <x v="1842"/>
  </r>
  <r>
    <x v="4"/>
    <x v="163"/>
    <x v="162"/>
    <x v="8"/>
    <x v="8"/>
    <x v="3"/>
    <x v="3"/>
    <x v="2112"/>
    <x v="1843"/>
  </r>
  <r>
    <x v="2"/>
    <x v="40"/>
    <x v="39"/>
    <x v="16"/>
    <x v="16"/>
    <x v="7"/>
    <x v="7"/>
    <x v="2113"/>
    <x v="1844"/>
  </r>
  <r>
    <x v="7"/>
    <x v="297"/>
    <x v="296"/>
    <x v="5"/>
    <x v="5"/>
    <x v="3"/>
    <x v="3"/>
    <x v="2114"/>
    <x v="3"/>
  </r>
  <r>
    <x v="1"/>
    <x v="406"/>
    <x v="405"/>
    <x v="10"/>
    <x v="10"/>
    <x v="5"/>
    <x v="5"/>
    <x v="2115"/>
    <x v="1738"/>
  </r>
  <r>
    <x v="8"/>
    <x v="246"/>
    <x v="245"/>
    <x v="47"/>
    <x v="47"/>
    <x v="12"/>
    <x v="12"/>
    <x v="2116"/>
    <x v="3"/>
  </r>
  <r>
    <x v="10"/>
    <x v="359"/>
    <x v="358"/>
    <x v="5"/>
    <x v="5"/>
    <x v="3"/>
    <x v="3"/>
    <x v="2117"/>
    <x v="3"/>
  </r>
  <r>
    <x v="13"/>
    <x v="351"/>
    <x v="350"/>
    <x v="19"/>
    <x v="19"/>
    <x v="10"/>
    <x v="10"/>
    <x v="2118"/>
    <x v="3"/>
  </r>
  <r>
    <x v="6"/>
    <x v="133"/>
    <x v="132"/>
    <x v="5"/>
    <x v="5"/>
    <x v="3"/>
    <x v="3"/>
    <x v="2119"/>
    <x v="1845"/>
  </r>
  <r>
    <x v="1"/>
    <x v="151"/>
    <x v="150"/>
    <x v="6"/>
    <x v="6"/>
    <x v="4"/>
    <x v="4"/>
    <x v="2119"/>
    <x v="1846"/>
  </r>
  <r>
    <x v="7"/>
    <x v="24"/>
    <x v="23"/>
    <x v="5"/>
    <x v="5"/>
    <x v="3"/>
    <x v="3"/>
    <x v="2120"/>
    <x v="1847"/>
  </r>
  <r>
    <x v="6"/>
    <x v="163"/>
    <x v="162"/>
    <x v="8"/>
    <x v="8"/>
    <x v="3"/>
    <x v="3"/>
    <x v="2121"/>
    <x v="1848"/>
  </r>
  <r>
    <x v="5"/>
    <x v="434"/>
    <x v="433"/>
    <x v="10"/>
    <x v="10"/>
    <x v="5"/>
    <x v="5"/>
    <x v="2122"/>
    <x v="1849"/>
  </r>
  <r>
    <x v="4"/>
    <x v="42"/>
    <x v="41"/>
    <x v="5"/>
    <x v="5"/>
    <x v="3"/>
    <x v="3"/>
    <x v="2123"/>
    <x v="1850"/>
  </r>
  <r>
    <x v="4"/>
    <x v="202"/>
    <x v="201"/>
    <x v="28"/>
    <x v="28"/>
    <x v="13"/>
    <x v="13"/>
    <x v="2124"/>
    <x v="1851"/>
  </r>
  <r>
    <x v="5"/>
    <x v="249"/>
    <x v="248"/>
    <x v="27"/>
    <x v="27"/>
    <x v="4"/>
    <x v="4"/>
    <x v="2125"/>
    <x v="1852"/>
  </r>
  <r>
    <x v="17"/>
    <x v="123"/>
    <x v="122"/>
    <x v="8"/>
    <x v="8"/>
    <x v="3"/>
    <x v="3"/>
    <x v="2126"/>
    <x v="3"/>
  </r>
  <r>
    <x v="3"/>
    <x v="674"/>
    <x v="673"/>
    <x v="2"/>
    <x v="2"/>
    <x v="2"/>
    <x v="2"/>
    <x v="2127"/>
    <x v="1853"/>
  </r>
  <r>
    <x v="18"/>
    <x v="71"/>
    <x v="70"/>
    <x v="14"/>
    <x v="14"/>
    <x v="6"/>
    <x v="6"/>
    <x v="2128"/>
    <x v="1854"/>
  </r>
  <r>
    <x v="1"/>
    <x v="70"/>
    <x v="69"/>
    <x v="24"/>
    <x v="24"/>
    <x v="4"/>
    <x v="4"/>
    <x v="2129"/>
    <x v="3"/>
  </r>
  <r>
    <x v="2"/>
    <x v="675"/>
    <x v="674"/>
    <x v="89"/>
    <x v="89"/>
    <x v="19"/>
    <x v="19"/>
    <x v="2130"/>
    <x v="3"/>
  </r>
  <r>
    <x v="1"/>
    <x v="431"/>
    <x v="430"/>
    <x v="62"/>
    <x v="62"/>
    <x v="12"/>
    <x v="12"/>
    <x v="2131"/>
    <x v="1855"/>
  </r>
  <r>
    <x v="3"/>
    <x v="676"/>
    <x v="675"/>
    <x v="64"/>
    <x v="64"/>
    <x v="15"/>
    <x v="15"/>
    <x v="2132"/>
    <x v="1856"/>
  </r>
  <r>
    <x v="6"/>
    <x v="203"/>
    <x v="202"/>
    <x v="5"/>
    <x v="5"/>
    <x v="3"/>
    <x v="3"/>
    <x v="2133"/>
    <x v="1857"/>
  </r>
  <r>
    <x v="2"/>
    <x v="677"/>
    <x v="676"/>
    <x v="43"/>
    <x v="43"/>
    <x v="14"/>
    <x v="14"/>
    <x v="2134"/>
    <x v="1858"/>
  </r>
  <r>
    <x v="24"/>
    <x v="539"/>
    <x v="538"/>
    <x v="5"/>
    <x v="5"/>
    <x v="3"/>
    <x v="3"/>
    <x v="2135"/>
    <x v="3"/>
  </r>
  <r>
    <x v="4"/>
    <x v="456"/>
    <x v="455"/>
    <x v="52"/>
    <x v="52"/>
    <x v="12"/>
    <x v="12"/>
    <x v="2136"/>
    <x v="1859"/>
  </r>
  <r>
    <x v="12"/>
    <x v="25"/>
    <x v="24"/>
    <x v="11"/>
    <x v="11"/>
    <x v="4"/>
    <x v="4"/>
    <x v="2137"/>
    <x v="1860"/>
  </r>
  <r>
    <x v="6"/>
    <x v="323"/>
    <x v="322"/>
    <x v="49"/>
    <x v="49"/>
    <x v="7"/>
    <x v="7"/>
    <x v="2138"/>
    <x v="1861"/>
  </r>
  <r>
    <x v="1"/>
    <x v="625"/>
    <x v="624"/>
    <x v="61"/>
    <x v="61"/>
    <x v="18"/>
    <x v="18"/>
    <x v="2139"/>
    <x v="1862"/>
  </r>
  <r>
    <x v="5"/>
    <x v="626"/>
    <x v="625"/>
    <x v="71"/>
    <x v="71"/>
    <x v="12"/>
    <x v="12"/>
    <x v="2140"/>
    <x v="3"/>
  </r>
  <r>
    <x v="13"/>
    <x v="187"/>
    <x v="186"/>
    <x v="34"/>
    <x v="34"/>
    <x v="1"/>
    <x v="1"/>
    <x v="2141"/>
    <x v="1863"/>
  </r>
  <r>
    <x v="10"/>
    <x v="32"/>
    <x v="31"/>
    <x v="5"/>
    <x v="5"/>
    <x v="3"/>
    <x v="3"/>
    <x v="2142"/>
    <x v="3"/>
  </r>
  <r>
    <x v="2"/>
    <x v="204"/>
    <x v="203"/>
    <x v="37"/>
    <x v="37"/>
    <x v="12"/>
    <x v="12"/>
    <x v="2143"/>
    <x v="1864"/>
  </r>
  <r>
    <x v="3"/>
    <x v="629"/>
    <x v="628"/>
    <x v="11"/>
    <x v="11"/>
    <x v="4"/>
    <x v="4"/>
    <x v="2144"/>
    <x v="1865"/>
  </r>
  <r>
    <x v="8"/>
    <x v="121"/>
    <x v="120"/>
    <x v="14"/>
    <x v="14"/>
    <x v="6"/>
    <x v="6"/>
    <x v="2145"/>
    <x v="3"/>
  </r>
  <r>
    <x v="1"/>
    <x v="163"/>
    <x v="162"/>
    <x v="8"/>
    <x v="8"/>
    <x v="3"/>
    <x v="3"/>
    <x v="2146"/>
    <x v="1866"/>
  </r>
  <r>
    <x v="3"/>
    <x v="222"/>
    <x v="221"/>
    <x v="10"/>
    <x v="10"/>
    <x v="5"/>
    <x v="5"/>
    <x v="2147"/>
    <x v="1867"/>
  </r>
  <r>
    <x v="19"/>
    <x v="218"/>
    <x v="217"/>
    <x v="42"/>
    <x v="42"/>
    <x v="4"/>
    <x v="4"/>
    <x v="2148"/>
    <x v="3"/>
  </r>
  <r>
    <x v="4"/>
    <x v="103"/>
    <x v="102"/>
    <x v="17"/>
    <x v="17"/>
    <x v="8"/>
    <x v="8"/>
    <x v="2149"/>
    <x v="1868"/>
  </r>
  <r>
    <x v="5"/>
    <x v="86"/>
    <x v="85"/>
    <x v="8"/>
    <x v="8"/>
    <x v="3"/>
    <x v="3"/>
    <x v="2150"/>
    <x v="1869"/>
  </r>
  <r>
    <x v="0"/>
    <x v="265"/>
    <x v="264"/>
    <x v="10"/>
    <x v="10"/>
    <x v="5"/>
    <x v="5"/>
    <x v="2151"/>
    <x v="3"/>
  </r>
  <r>
    <x v="6"/>
    <x v="262"/>
    <x v="261"/>
    <x v="23"/>
    <x v="23"/>
    <x v="6"/>
    <x v="6"/>
    <x v="2152"/>
    <x v="1870"/>
  </r>
  <r>
    <x v="9"/>
    <x v="261"/>
    <x v="260"/>
    <x v="5"/>
    <x v="5"/>
    <x v="3"/>
    <x v="3"/>
    <x v="2153"/>
    <x v="1871"/>
  </r>
  <r>
    <x v="2"/>
    <x v="624"/>
    <x v="623"/>
    <x v="21"/>
    <x v="21"/>
    <x v="7"/>
    <x v="7"/>
    <x v="2154"/>
    <x v="1872"/>
  </r>
  <r>
    <x v="21"/>
    <x v="678"/>
    <x v="677"/>
    <x v="76"/>
    <x v="76"/>
    <x v="12"/>
    <x v="12"/>
    <x v="2155"/>
    <x v="1814"/>
  </r>
  <r>
    <x v="2"/>
    <x v="72"/>
    <x v="71"/>
    <x v="14"/>
    <x v="14"/>
    <x v="6"/>
    <x v="6"/>
    <x v="2156"/>
    <x v="1873"/>
  </r>
  <r>
    <x v="2"/>
    <x v="557"/>
    <x v="556"/>
    <x v="64"/>
    <x v="64"/>
    <x v="15"/>
    <x v="15"/>
    <x v="2157"/>
    <x v="3"/>
  </r>
  <r>
    <x v="4"/>
    <x v="529"/>
    <x v="528"/>
    <x v="70"/>
    <x v="70"/>
    <x v="8"/>
    <x v="8"/>
    <x v="2158"/>
    <x v="1874"/>
  </r>
  <r>
    <x v="26"/>
    <x v="52"/>
    <x v="51"/>
    <x v="8"/>
    <x v="8"/>
    <x v="3"/>
    <x v="3"/>
    <x v="2159"/>
    <x v="1875"/>
  </r>
  <r>
    <x v="1"/>
    <x v="214"/>
    <x v="213"/>
    <x v="11"/>
    <x v="11"/>
    <x v="4"/>
    <x v="4"/>
    <x v="2160"/>
    <x v="1876"/>
  </r>
  <r>
    <x v="8"/>
    <x v="103"/>
    <x v="102"/>
    <x v="17"/>
    <x v="17"/>
    <x v="8"/>
    <x v="8"/>
    <x v="2160"/>
    <x v="1877"/>
  </r>
  <r>
    <x v="21"/>
    <x v="675"/>
    <x v="674"/>
    <x v="89"/>
    <x v="89"/>
    <x v="19"/>
    <x v="19"/>
    <x v="2161"/>
    <x v="1737"/>
  </r>
  <r>
    <x v="3"/>
    <x v="266"/>
    <x v="265"/>
    <x v="49"/>
    <x v="49"/>
    <x v="7"/>
    <x v="7"/>
    <x v="2162"/>
    <x v="1878"/>
  </r>
  <r>
    <x v="5"/>
    <x v="458"/>
    <x v="457"/>
    <x v="21"/>
    <x v="21"/>
    <x v="7"/>
    <x v="7"/>
    <x v="2163"/>
    <x v="1879"/>
  </r>
  <r>
    <x v="1"/>
    <x v="17"/>
    <x v="16"/>
    <x v="8"/>
    <x v="8"/>
    <x v="3"/>
    <x v="3"/>
    <x v="2164"/>
    <x v="3"/>
  </r>
  <r>
    <x v="2"/>
    <x v="323"/>
    <x v="322"/>
    <x v="49"/>
    <x v="49"/>
    <x v="7"/>
    <x v="7"/>
    <x v="2165"/>
    <x v="1880"/>
  </r>
  <r>
    <x v="5"/>
    <x v="46"/>
    <x v="45"/>
    <x v="7"/>
    <x v="7"/>
    <x v="1"/>
    <x v="1"/>
    <x v="2166"/>
    <x v="1881"/>
  </r>
  <r>
    <x v="2"/>
    <x v="679"/>
    <x v="678"/>
    <x v="86"/>
    <x v="86"/>
    <x v="14"/>
    <x v="14"/>
    <x v="2167"/>
    <x v="3"/>
  </r>
  <r>
    <x v="5"/>
    <x v="444"/>
    <x v="443"/>
    <x v="35"/>
    <x v="35"/>
    <x v="1"/>
    <x v="1"/>
    <x v="2168"/>
    <x v="1882"/>
  </r>
  <r>
    <x v="10"/>
    <x v="76"/>
    <x v="75"/>
    <x v="5"/>
    <x v="5"/>
    <x v="3"/>
    <x v="3"/>
    <x v="2169"/>
    <x v="1883"/>
  </r>
  <r>
    <x v="4"/>
    <x v="611"/>
    <x v="610"/>
    <x v="42"/>
    <x v="42"/>
    <x v="4"/>
    <x v="4"/>
    <x v="2170"/>
    <x v="1884"/>
  </r>
  <r>
    <x v="1"/>
    <x v="130"/>
    <x v="129"/>
    <x v="33"/>
    <x v="33"/>
    <x v="4"/>
    <x v="4"/>
    <x v="2171"/>
    <x v="1885"/>
  </r>
  <r>
    <x v="4"/>
    <x v="191"/>
    <x v="190"/>
    <x v="8"/>
    <x v="8"/>
    <x v="3"/>
    <x v="3"/>
    <x v="2171"/>
    <x v="1886"/>
  </r>
  <r>
    <x v="5"/>
    <x v="138"/>
    <x v="137"/>
    <x v="10"/>
    <x v="10"/>
    <x v="5"/>
    <x v="5"/>
    <x v="2172"/>
    <x v="1887"/>
  </r>
  <r>
    <x v="4"/>
    <x v="482"/>
    <x v="481"/>
    <x v="14"/>
    <x v="14"/>
    <x v="6"/>
    <x v="6"/>
    <x v="2173"/>
    <x v="1888"/>
  </r>
  <r>
    <x v="2"/>
    <x v="490"/>
    <x v="489"/>
    <x v="27"/>
    <x v="27"/>
    <x v="4"/>
    <x v="4"/>
    <x v="2174"/>
    <x v="1889"/>
  </r>
  <r>
    <x v="8"/>
    <x v="474"/>
    <x v="473"/>
    <x v="32"/>
    <x v="32"/>
    <x v="1"/>
    <x v="1"/>
    <x v="2175"/>
    <x v="1890"/>
  </r>
  <r>
    <x v="5"/>
    <x v="195"/>
    <x v="194"/>
    <x v="25"/>
    <x v="25"/>
    <x v="4"/>
    <x v="4"/>
    <x v="2176"/>
    <x v="1891"/>
  </r>
  <r>
    <x v="18"/>
    <x v="53"/>
    <x v="52"/>
    <x v="10"/>
    <x v="10"/>
    <x v="5"/>
    <x v="5"/>
    <x v="2177"/>
    <x v="1892"/>
  </r>
  <r>
    <x v="5"/>
    <x v="680"/>
    <x v="679"/>
    <x v="5"/>
    <x v="5"/>
    <x v="3"/>
    <x v="3"/>
    <x v="2178"/>
    <x v="1893"/>
  </r>
  <r>
    <x v="3"/>
    <x v="681"/>
    <x v="680"/>
    <x v="25"/>
    <x v="25"/>
    <x v="4"/>
    <x v="4"/>
    <x v="2179"/>
    <x v="3"/>
  </r>
  <r>
    <x v="4"/>
    <x v="355"/>
    <x v="354"/>
    <x v="0"/>
    <x v="0"/>
    <x v="0"/>
    <x v="0"/>
    <x v="2180"/>
    <x v="1894"/>
  </r>
  <r>
    <x v="3"/>
    <x v="682"/>
    <x v="681"/>
    <x v="27"/>
    <x v="27"/>
    <x v="4"/>
    <x v="4"/>
    <x v="2181"/>
    <x v="1895"/>
  </r>
  <r>
    <x v="6"/>
    <x v="94"/>
    <x v="93"/>
    <x v="10"/>
    <x v="10"/>
    <x v="5"/>
    <x v="5"/>
    <x v="2182"/>
    <x v="1896"/>
  </r>
  <r>
    <x v="2"/>
    <x v="225"/>
    <x v="224"/>
    <x v="5"/>
    <x v="5"/>
    <x v="3"/>
    <x v="3"/>
    <x v="2183"/>
    <x v="1897"/>
  </r>
  <r>
    <x v="8"/>
    <x v="288"/>
    <x v="287"/>
    <x v="8"/>
    <x v="8"/>
    <x v="3"/>
    <x v="3"/>
    <x v="2184"/>
    <x v="1898"/>
  </r>
  <r>
    <x v="9"/>
    <x v="611"/>
    <x v="610"/>
    <x v="42"/>
    <x v="42"/>
    <x v="4"/>
    <x v="4"/>
    <x v="2185"/>
    <x v="3"/>
  </r>
  <r>
    <x v="5"/>
    <x v="101"/>
    <x v="100"/>
    <x v="28"/>
    <x v="28"/>
    <x v="13"/>
    <x v="13"/>
    <x v="2186"/>
    <x v="1899"/>
  </r>
  <r>
    <x v="4"/>
    <x v="37"/>
    <x v="36"/>
    <x v="3"/>
    <x v="3"/>
    <x v="2"/>
    <x v="2"/>
    <x v="2187"/>
    <x v="1900"/>
  </r>
  <r>
    <x v="13"/>
    <x v="408"/>
    <x v="407"/>
    <x v="13"/>
    <x v="13"/>
    <x v="1"/>
    <x v="1"/>
    <x v="2188"/>
    <x v="1901"/>
  </r>
  <r>
    <x v="3"/>
    <x v="683"/>
    <x v="682"/>
    <x v="44"/>
    <x v="44"/>
    <x v="15"/>
    <x v="15"/>
    <x v="2189"/>
    <x v="1902"/>
  </r>
  <r>
    <x v="1"/>
    <x v="480"/>
    <x v="479"/>
    <x v="23"/>
    <x v="23"/>
    <x v="6"/>
    <x v="6"/>
    <x v="2190"/>
    <x v="1903"/>
  </r>
  <r>
    <x v="7"/>
    <x v="487"/>
    <x v="486"/>
    <x v="42"/>
    <x v="42"/>
    <x v="4"/>
    <x v="4"/>
    <x v="2191"/>
    <x v="1904"/>
  </r>
  <r>
    <x v="4"/>
    <x v="434"/>
    <x v="433"/>
    <x v="10"/>
    <x v="10"/>
    <x v="5"/>
    <x v="5"/>
    <x v="2192"/>
    <x v="1905"/>
  </r>
  <r>
    <x v="7"/>
    <x v="120"/>
    <x v="119"/>
    <x v="32"/>
    <x v="32"/>
    <x v="1"/>
    <x v="1"/>
    <x v="2192"/>
    <x v="3"/>
  </r>
  <r>
    <x v="1"/>
    <x v="418"/>
    <x v="417"/>
    <x v="10"/>
    <x v="10"/>
    <x v="5"/>
    <x v="5"/>
    <x v="2193"/>
    <x v="3"/>
  </r>
  <r>
    <x v="5"/>
    <x v="479"/>
    <x v="478"/>
    <x v="1"/>
    <x v="1"/>
    <x v="1"/>
    <x v="1"/>
    <x v="2194"/>
    <x v="1906"/>
  </r>
  <r>
    <x v="3"/>
    <x v="632"/>
    <x v="631"/>
    <x v="5"/>
    <x v="5"/>
    <x v="3"/>
    <x v="3"/>
    <x v="2195"/>
    <x v="1907"/>
  </r>
  <r>
    <x v="2"/>
    <x v="684"/>
    <x v="683"/>
    <x v="16"/>
    <x v="16"/>
    <x v="7"/>
    <x v="7"/>
    <x v="2196"/>
    <x v="3"/>
  </r>
  <r>
    <x v="4"/>
    <x v="353"/>
    <x v="352"/>
    <x v="11"/>
    <x v="11"/>
    <x v="4"/>
    <x v="4"/>
    <x v="2197"/>
    <x v="1908"/>
  </r>
  <r>
    <x v="14"/>
    <x v="36"/>
    <x v="35"/>
    <x v="8"/>
    <x v="8"/>
    <x v="3"/>
    <x v="3"/>
    <x v="2198"/>
    <x v="3"/>
  </r>
  <r>
    <x v="2"/>
    <x v="685"/>
    <x v="684"/>
    <x v="73"/>
    <x v="73"/>
    <x v="12"/>
    <x v="12"/>
    <x v="2199"/>
    <x v="3"/>
  </r>
  <r>
    <x v="4"/>
    <x v="108"/>
    <x v="107"/>
    <x v="31"/>
    <x v="31"/>
    <x v="2"/>
    <x v="2"/>
    <x v="2200"/>
    <x v="3"/>
  </r>
  <r>
    <x v="1"/>
    <x v="502"/>
    <x v="501"/>
    <x v="14"/>
    <x v="14"/>
    <x v="6"/>
    <x v="6"/>
    <x v="2201"/>
    <x v="1909"/>
  </r>
  <r>
    <x v="5"/>
    <x v="558"/>
    <x v="557"/>
    <x v="76"/>
    <x v="76"/>
    <x v="12"/>
    <x v="12"/>
    <x v="2202"/>
    <x v="1910"/>
  </r>
  <r>
    <x v="8"/>
    <x v="17"/>
    <x v="16"/>
    <x v="8"/>
    <x v="8"/>
    <x v="3"/>
    <x v="3"/>
    <x v="2203"/>
    <x v="3"/>
  </r>
  <r>
    <x v="5"/>
    <x v="251"/>
    <x v="250"/>
    <x v="8"/>
    <x v="8"/>
    <x v="3"/>
    <x v="3"/>
    <x v="2204"/>
    <x v="1911"/>
  </r>
  <r>
    <x v="2"/>
    <x v="53"/>
    <x v="52"/>
    <x v="10"/>
    <x v="10"/>
    <x v="5"/>
    <x v="5"/>
    <x v="2205"/>
    <x v="1912"/>
  </r>
  <r>
    <x v="5"/>
    <x v="323"/>
    <x v="322"/>
    <x v="49"/>
    <x v="49"/>
    <x v="7"/>
    <x v="7"/>
    <x v="2206"/>
    <x v="3"/>
  </r>
  <r>
    <x v="5"/>
    <x v="380"/>
    <x v="379"/>
    <x v="5"/>
    <x v="5"/>
    <x v="3"/>
    <x v="3"/>
    <x v="2207"/>
    <x v="3"/>
  </r>
  <r>
    <x v="0"/>
    <x v="372"/>
    <x v="371"/>
    <x v="58"/>
    <x v="58"/>
    <x v="16"/>
    <x v="16"/>
    <x v="2208"/>
    <x v="3"/>
  </r>
  <r>
    <x v="9"/>
    <x v="36"/>
    <x v="35"/>
    <x v="8"/>
    <x v="8"/>
    <x v="3"/>
    <x v="3"/>
    <x v="2209"/>
    <x v="1913"/>
  </r>
  <r>
    <x v="11"/>
    <x v="481"/>
    <x v="480"/>
    <x v="55"/>
    <x v="55"/>
    <x v="8"/>
    <x v="8"/>
    <x v="2210"/>
    <x v="3"/>
  </r>
  <r>
    <x v="5"/>
    <x v="686"/>
    <x v="685"/>
    <x v="21"/>
    <x v="21"/>
    <x v="7"/>
    <x v="7"/>
    <x v="2211"/>
    <x v="1914"/>
  </r>
  <r>
    <x v="8"/>
    <x v="177"/>
    <x v="176"/>
    <x v="14"/>
    <x v="14"/>
    <x v="6"/>
    <x v="6"/>
    <x v="2212"/>
    <x v="3"/>
  </r>
  <r>
    <x v="3"/>
    <x v="161"/>
    <x v="160"/>
    <x v="5"/>
    <x v="5"/>
    <x v="3"/>
    <x v="3"/>
    <x v="2213"/>
    <x v="1804"/>
  </r>
  <r>
    <x v="3"/>
    <x v="299"/>
    <x v="298"/>
    <x v="5"/>
    <x v="5"/>
    <x v="3"/>
    <x v="3"/>
    <x v="2214"/>
    <x v="1547"/>
  </r>
  <r>
    <x v="9"/>
    <x v="213"/>
    <x v="212"/>
    <x v="8"/>
    <x v="8"/>
    <x v="3"/>
    <x v="3"/>
    <x v="2215"/>
    <x v="1915"/>
  </r>
  <r>
    <x v="7"/>
    <x v="124"/>
    <x v="123"/>
    <x v="5"/>
    <x v="5"/>
    <x v="3"/>
    <x v="3"/>
    <x v="2216"/>
    <x v="3"/>
  </r>
  <r>
    <x v="1"/>
    <x v="90"/>
    <x v="89"/>
    <x v="8"/>
    <x v="8"/>
    <x v="3"/>
    <x v="3"/>
    <x v="2217"/>
    <x v="1916"/>
  </r>
  <r>
    <x v="2"/>
    <x v="114"/>
    <x v="113"/>
    <x v="8"/>
    <x v="8"/>
    <x v="3"/>
    <x v="3"/>
    <x v="2218"/>
    <x v="1917"/>
  </r>
  <r>
    <x v="8"/>
    <x v="95"/>
    <x v="94"/>
    <x v="23"/>
    <x v="23"/>
    <x v="6"/>
    <x v="6"/>
    <x v="2219"/>
    <x v="1918"/>
  </r>
  <r>
    <x v="6"/>
    <x v="353"/>
    <x v="352"/>
    <x v="11"/>
    <x v="11"/>
    <x v="4"/>
    <x v="4"/>
    <x v="2220"/>
    <x v="1919"/>
  </r>
  <r>
    <x v="3"/>
    <x v="345"/>
    <x v="344"/>
    <x v="32"/>
    <x v="32"/>
    <x v="1"/>
    <x v="1"/>
    <x v="2221"/>
    <x v="3"/>
  </r>
  <r>
    <x v="3"/>
    <x v="687"/>
    <x v="686"/>
    <x v="13"/>
    <x v="13"/>
    <x v="1"/>
    <x v="1"/>
    <x v="2222"/>
    <x v="1920"/>
  </r>
  <r>
    <x v="6"/>
    <x v="339"/>
    <x v="338"/>
    <x v="3"/>
    <x v="3"/>
    <x v="2"/>
    <x v="2"/>
    <x v="2223"/>
    <x v="1921"/>
  </r>
  <r>
    <x v="2"/>
    <x v="688"/>
    <x v="687"/>
    <x v="49"/>
    <x v="49"/>
    <x v="7"/>
    <x v="7"/>
    <x v="2224"/>
    <x v="3"/>
  </r>
  <r>
    <x v="2"/>
    <x v="125"/>
    <x v="124"/>
    <x v="23"/>
    <x v="23"/>
    <x v="6"/>
    <x v="6"/>
    <x v="2225"/>
    <x v="1922"/>
  </r>
  <r>
    <x v="8"/>
    <x v="265"/>
    <x v="264"/>
    <x v="10"/>
    <x v="10"/>
    <x v="5"/>
    <x v="5"/>
    <x v="2226"/>
    <x v="3"/>
  </r>
  <r>
    <x v="3"/>
    <x v="113"/>
    <x v="112"/>
    <x v="1"/>
    <x v="1"/>
    <x v="1"/>
    <x v="1"/>
    <x v="2227"/>
    <x v="1923"/>
  </r>
  <r>
    <x v="5"/>
    <x v="117"/>
    <x v="116"/>
    <x v="8"/>
    <x v="8"/>
    <x v="3"/>
    <x v="3"/>
    <x v="2228"/>
    <x v="1924"/>
  </r>
  <r>
    <x v="3"/>
    <x v="328"/>
    <x v="327"/>
    <x v="55"/>
    <x v="55"/>
    <x v="8"/>
    <x v="8"/>
    <x v="2229"/>
    <x v="3"/>
  </r>
  <r>
    <x v="4"/>
    <x v="669"/>
    <x v="668"/>
    <x v="10"/>
    <x v="10"/>
    <x v="5"/>
    <x v="5"/>
    <x v="2230"/>
    <x v="1925"/>
  </r>
  <r>
    <x v="3"/>
    <x v="689"/>
    <x v="688"/>
    <x v="58"/>
    <x v="58"/>
    <x v="16"/>
    <x v="16"/>
    <x v="2231"/>
    <x v="1926"/>
  </r>
  <r>
    <x v="3"/>
    <x v="591"/>
    <x v="590"/>
    <x v="23"/>
    <x v="23"/>
    <x v="6"/>
    <x v="6"/>
    <x v="2232"/>
    <x v="3"/>
  </r>
  <r>
    <x v="3"/>
    <x v="156"/>
    <x v="155"/>
    <x v="29"/>
    <x v="29"/>
    <x v="12"/>
    <x v="12"/>
    <x v="2233"/>
    <x v="1927"/>
  </r>
  <r>
    <x v="6"/>
    <x v="418"/>
    <x v="417"/>
    <x v="10"/>
    <x v="10"/>
    <x v="5"/>
    <x v="5"/>
    <x v="2234"/>
    <x v="1928"/>
  </r>
  <r>
    <x v="2"/>
    <x v="131"/>
    <x v="130"/>
    <x v="13"/>
    <x v="13"/>
    <x v="1"/>
    <x v="1"/>
    <x v="2235"/>
    <x v="3"/>
  </r>
  <r>
    <x v="10"/>
    <x v="576"/>
    <x v="575"/>
    <x v="28"/>
    <x v="28"/>
    <x v="13"/>
    <x v="13"/>
    <x v="2236"/>
    <x v="1929"/>
  </r>
  <r>
    <x v="5"/>
    <x v="473"/>
    <x v="472"/>
    <x v="74"/>
    <x v="74"/>
    <x v="12"/>
    <x v="12"/>
    <x v="2237"/>
    <x v="1930"/>
  </r>
  <r>
    <x v="6"/>
    <x v="0"/>
    <x v="0"/>
    <x v="0"/>
    <x v="0"/>
    <x v="0"/>
    <x v="0"/>
    <x v="2238"/>
    <x v="1931"/>
  </r>
  <r>
    <x v="8"/>
    <x v="106"/>
    <x v="105"/>
    <x v="8"/>
    <x v="8"/>
    <x v="3"/>
    <x v="3"/>
    <x v="2238"/>
    <x v="3"/>
  </r>
  <r>
    <x v="11"/>
    <x v="559"/>
    <x v="558"/>
    <x v="76"/>
    <x v="76"/>
    <x v="12"/>
    <x v="12"/>
    <x v="2239"/>
    <x v="3"/>
  </r>
  <r>
    <x v="19"/>
    <x v="38"/>
    <x v="37"/>
    <x v="10"/>
    <x v="10"/>
    <x v="5"/>
    <x v="5"/>
    <x v="2240"/>
    <x v="3"/>
  </r>
  <r>
    <x v="8"/>
    <x v="138"/>
    <x v="137"/>
    <x v="10"/>
    <x v="10"/>
    <x v="5"/>
    <x v="5"/>
    <x v="2241"/>
    <x v="1932"/>
  </r>
  <r>
    <x v="9"/>
    <x v="106"/>
    <x v="105"/>
    <x v="8"/>
    <x v="8"/>
    <x v="3"/>
    <x v="3"/>
    <x v="2242"/>
    <x v="3"/>
  </r>
  <r>
    <x v="11"/>
    <x v="558"/>
    <x v="557"/>
    <x v="76"/>
    <x v="76"/>
    <x v="12"/>
    <x v="12"/>
    <x v="2243"/>
    <x v="3"/>
  </r>
  <r>
    <x v="7"/>
    <x v="436"/>
    <x v="435"/>
    <x v="27"/>
    <x v="27"/>
    <x v="4"/>
    <x v="4"/>
    <x v="2244"/>
    <x v="1933"/>
  </r>
  <r>
    <x v="4"/>
    <x v="565"/>
    <x v="564"/>
    <x v="6"/>
    <x v="6"/>
    <x v="4"/>
    <x v="4"/>
    <x v="2245"/>
    <x v="3"/>
  </r>
  <r>
    <x v="5"/>
    <x v="690"/>
    <x v="689"/>
    <x v="70"/>
    <x v="70"/>
    <x v="8"/>
    <x v="8"/>
    <x v="2246"/>
    <x v="3"/>
  </r>
  <r>
    <x v="17"/>
    <x v="251"/>
    <x v="250"/>
    <x v="8"/>
    <x v="8"/>
    <x v="3"/>
    <x v="3"/>
    <x v="2247"/>
    <x v="3"/>
  </r>
  <r>
    <x v="2"/>
    <x v="691"/>
    <x v="690"/>
    <x v="78"/>
    <x v="78"/>
    <x v="19"/>
    <x v="19"/>
    <x v="2248"/>
    <x v="3"/>
  </r>
  <r>
    <x v="4"/>
    <x v="213"/>
    <x v="212"/>
    <x v="8"/>
    <x v="8"/>
    <x v="3"/>
    <x v="3"/>
    <x v="2249"/>
    <x v="3"/>
  </r>
  <r>
    <x v="18"/>
    <x v="30"/>
    <x v="29"/>
    <x v="6"/>
    <x v="6"/>
    <x v="4"/>
    <x v="4"/>
    <x v="2250"/>
    <x v="1934"/>
  </r>
  <r>
    <x v="3"/>
    <x v="692"/>
    <x v="691"/>
    <x v="3"/>
    <x v="3"/>
    <x v="2"/>
    <x v="2"/>
    <x v="2251"/>
    <x v="3"/>
  </r>
  <r>
    <x v="8"/>
    <x v="259"/>
    <x v="258"/>
    <x v="14"/>
    <x v="14"/>
    <x v="6"/>
    <x v="6"/>
    <x v="2252"/>
    <x v="3"/>
  </r>
  <r>
    <x v="9"/>
    <x v="506"/>
    <x v="505"/>
    <x v="14"/>
    <x v="14"/>
    <x v="6"/>
    <x v="6"/>
    <x v="2253"/>
    <x v="3"/>
  </r>
  <r>
    <x v="0"/>
    <x v="342"/>
    <x v="341"/>
    <x v="37"/>
    <x v="37"/>
    <x v="12"/>
    <x v="12"/>
    <x v="2254"/>
    <x v="3"/>
  </r>
  <r>
    <x v="21"/>
    <x v="693"/>
    <x v="692"/>
    <x v="76"/>
    <x v="76"/>
    <x v="12"/>
    <x v="12"/>
    <x v="2255"/>
    <x v="1935"/>
  </r>
  <r>
    <x v="1"/>
    <x v="372"/>
    <x v="371"/>
    <x v="58"/>
    <x v="58"/>
    <x v="16"/>
    <x v="16"/>
    <x v="2255"/>
    <x v="1936"/>
  </r>
  <r>
    <x v="10"/>
    <x v="467"/>
    <x v="466"/>
    <x v="10"/>
    <x v="10"/>
    <x v="5"/>
    <x v="5"/>
    <x v="2256"/>
    <x v="3"/>
  </r>
  <r>
    <x v="2"/>
    <x v="498"/>
    <x v="497"/>
    <x v="7"/>
    <x v="7"/>
    <x v="1"/>
    <x v="1"/>
    <x v="2257"/>
    <x v="1937"/>
  </r>
  <r>
    <x v="9"/>
    <x v="568"/>
    <x v="567"/>
    <x v="42"/>
    <x v="42"/>
    <x v="4"/>
    <x v="4"/>
    <x v="2258"/>
    <x v="1938"/>
  </r>
  <r>
    <x v="5"/>
    <x v="248"/>
    <x v="247"/>
    <x v="5"/>
    <x v="5"/>
    <x v="3"/>
    <x v="3"/>
    <x v="2259"/>
    <x v="1939"/>
  </r>
  <r>
    <x v="3"/>
    <x v="162"/>
    <x v="161"/>
    <x v="5"/>
    <x v="5"/>
    <x v="3"/>
    <x v="3"/>
    <x v="2260"/>
    <x v="3"/>
  </r>
  <r>
    <x v="17"/>
    <x v="74"/>
    <x v="73"/>
    <x v="5"/>
    <x v="5"/>
    <x v="3"/>
    <x v="3"/>
    <x v="2261"/>
    <x v="1940"/>
  </r>
  <r>
    <x v="1"/>
    <x v="135"/>
    <x v="134"/>
    <x v="8"/>
    <x v="8"/>
    <x v="3"/>
    <x v="3"/>
    <x v="2262"/>
    <x v="3"/>
  </r>
  <r>
    <x v="3"/>
    <x v="694"/>
    <x v="693"/>
    <x v="24"/>
    <x v="24"/>
    <x v="4"/>
    <x v="4"/>
    <x v="2263"/>
    <x v="3"/>
  </r>
  <r>
    <x v="6"/>
    <x v="611"/>
    <x v="610"/>
    <x v="42"/>
    <x v="42"/>
    <x v="4"/>
    <x v="4"/>
    <x v="2264"/>
    <x v="1941"/>
  </r>
  <r>
    <x v="5"/>
    <x v="391"/>
    <x v="390"/>
    <x v="7"/>
    <x v="7"/>
    <x v="1"/>
    <x v="1"/>
    <x v="2265"/>
    <x v="1942"/>
  </r>
  <r>
    <x v="3"/>
    <x v="145"/>
    <x v="144"/>
    <x v="5"/>
    <x v="5"/>
    <x v="3"/>
    <x v="3"/>
    <x v="2266"/>
    <x v="1943"/>
  </r>
  <r>
    <x v="6"/>
    <x v="695"/>
    <x v="694"/>
    <x v="13"/>
    <x v="13"/>
    <x v="1"/>
    <x v="1"/>
    <x v="2267"/>
    <x v="1944"/>
  </r>
  <r>
    <x v="1"/>
    <x v="142"/>
    <x v="141"/>
    <x v="10"/>
    <x v="10"/>
    <x v="5"/>
    <x v="5"/>
    <x v="2268"/>
    <x v="1945"/>
  </r>
  <r>
    <x v="7"/>
    <x v="105"/>
    <x v="104"/>
    <x v="6"/>
    <x v="6"/>
    <x v="4"/>
    <x v="4"/>
    <x v="2269"/>
    <x v="3"/>
  </r>
  <r>
    <x v="21"/>
    <x v="696"/>
    <x v="695"/>
    <x v="76"/>
    <x v="76"/>
    <x v="12"/>
    <x v="12"/>
    <x v="2270"/>
    <x v="3"/>
  </r>
  <r>
    <x v="5"/>
    <x v="697"/>
    <x v="696"/>
    <x v="13"/>
    <x v="13"/>
    <x v="1"/>
    <x v="1"/>
    <x v="2271"/>
    <x v="1946"/>
  </r>
  <r>
    <x v="6"/>
    <x v="165"/>
    <x v="164"/>
    <x v="5"/>
    <x v="5"/>
    <x v="3"/>
    <x v="3"/>
    <x v="2272"/>
    <x v="1947"/>
  </r>
  <r>
    <x v="2"/>
    <x v="698"/>
    <x v="697"/>
    <x v="11"/>
    <x v="11"/>
    <x v="4"/>
    <x v="4"/>
    <x v="2273"/>
    <x v="1948"/>
  </r>
  <r>
    <x v="19"/>
    <x v="48"/>
    <x v="47"/>
    <x v="5"/>
    <x v="5"/>
    <x v="3"/>
    <x v="3"/>
    <x v="2274"/>
    <x v="3"/>
  </r>
  <r>
    <x v="5"/>
    <x v="503"/>
    <x v="502"/>
    <x v="13"/>
    <x v="13"/>
    <x v="1"/>
    <x v="1"/>
    <x v="2275"/>
    <x v="1949"/>
  </r>
  <r>
    <x v="5"/>
    <x v="465"/>
    <x v="464"/>
    <x v="26"/>
    <x v="26"/>
    <x v="12"/>
    <x v="12"/>
    <x v="2276"/>
    <x v="1950"/>
  </r>
  <r>
    <x v="5"/>
    <x v="361"/>
    <x v="360"/>
    <x v="52"/>
    <x v="52"/>
    <x v="12"/>
    <x v="12"/>
    <x v="2277"/>
    <x v="3"/>
  </r>
  <r>
    <x v="3"/>
    <x v="699"/>
    <x v="698"/>
    <x v="61"/>
    <x v="61"/>
    <x v="18"/>
    <x v="18"/>
    <x v="2278"/>
    <x v="3"/>
  </r>
  <r>
    <x v="3"/>
    <x v="440"/>
    <x v="439"/>
    <x v="13"/>
    <x v="13"/>
    <x v="1"/>
    <x v="1"/>
    <x v="2279"/>
    <x v="1951"/>
  </r>
  <r>
    <x v="3"/>
    <x v="690"/>
    <x v="689"/>
    <x v="70"/>
    <x v="70"/>
    <x v="8"/>
    <x v="8"/>
    <x v="2280"/>
    <x v="1952"/>
  </r>
  <r>
    <x v="10"/>
    <x v="529"/>
    <x v="528"/>
    <x v="70"/>
    <x v="70"/>
    <x v="8"/>
    <x v="8"/>
    <x v="2281"/>
    <x v="3"/>
  </r>
  <r>
    <x v="9"/>
    <x v="47"/>
    <x v="46"/>
    <x v="17"/>
    <x v="17"/>
    <x v="8"/>
    <x v="8"/>
    <x v="2282"/>
    <x v="3"/>
  </r>
  <r>
    <x v="4"/>
    <x v="307"/>
    <x v="306"/>
    <x v="58"/>
    <x v="58"/>
    <x v="16"/>
    <x v="16"/>
    <x v="2283"/>
    <x v="1953"/>
  </r>
  <r>
    <x v="1"/>
    <x v="639"/>
    <x v="638"/>
    <x v="31"/>
    <x v="31"/>
    <x v="2"/>
    <x v="2"/>
    <x v="2284"/>
    <x v="3"/>
  </r>
  <r>
    <x v="9"/>
    <x v="68"/>
    <x v="67"/>
    <x v="8"/>
    <x v="8"/>
    <x v="3"/>
    <x v="3"/>
    <x v="2285"/>
    <x v="1954"/>
  </r>
  <r>
    <x v="2"/>
    <x v="700"/>
    <x v="699"/>
    <x v="40"/>
    <x v="40"/>
    <x v="11"/>
    <x v="11"/>
    <x v="2286"/>
    <x v="3"/>
  </r>
  <r>
    <x v="19"/>
    <x v="138"/>
    <x v="137"/>
    <x v="10"/>
    <x v="10"/>
    <x v="5"/>
    <x v="5"/>
    <x v="2287"/>
    <x v="3"/>
  </r>
  <r>
    <x v="13"/>
    <x v="233"/>
    <x v="232"/>
    <x v="25"/>
    <x v="25"/>
    <x v="4"/>
    <x v="4"/>
    <x v="2288"/>
    <x v="1955"/>
  </r>
  <r>
    <x v="5"/>
    <x v="223"/>
    <x v="222"/>
    <x v="14"/>
    <x v="14"/>
    <x v="6"/>
    <x v="6"/>
    <x v="2289"/>
    <x v="1956"/>
  </r>
  <r>
    <x v="5"/>
    <x v="474"/>
    <x v="473"/>
    <x v="32"/>
    <x v="32"/>
    <x v="1"/>
    <x v="1"/>
    <x v="2290"/>
    <x v="3"/>
  </r>
  <r>
    <x v="1"/>
    <x v="339"/>
    <x v="338"/>
    <x v="3"/>
    <x v="3"/>
    <x v="2"/>
    <x v="2"/>
    <x v="2291"/>
    <x v="3"/>
  </r>
  <r>
    <x v="9"/>
    <x v="59"/>
    <x v="58"/>
    <x v="8"/>
    <x v="8"/>
    <x v="3"/>
    <x v="3"/>
    <x v="2292"/>
    <x v="3"/>
  </r>
  <r>
    <x v="3"/>
    <x v="179"/>
    <x v="178"/>
    <x v="24"/>
    <x v="24"/>
    <x v="4"/>
    <x v="4"/>
    <x v="2293"/>
    <x v="1957"/>
  </r>
  <r>
    <x v="0"/>
    <x v="74"/>
    <x v="73"/>
    <x v="5"/>
    <x v="5"/>
    <x v="3"/>
    <x v="3"/>
    <x v="2294"/>
    <x v="1958"/>
  </r>
  <r>
    <x v="5"/>
    <x v="563"/>
    <x v="562"/>
    <x v="7"/>
    <x v="7"/>
    <x v="1"/>
    <x v="1"/>
    <x v="2295"/>
    <x v="3"/>
  </r>
  <r>
    <x v="1"/>
    <x v="636"/>
    <x v="635"/>
    <x v="38"/>
    <x v="38"/>
    <x v="1"/>
    <x v="1"/>
    <x v="2296"/>
    <x v="1959"/>
  </r>
  <r>
    <x v="9"/>
    <x v="632"/>
    <x v="631"/>
    <x v="5"/>
    <x v="5"/>
    <x v="3"/>
    <x v="3"/>
    <x v="2297"/>
    <x v="1960"/>
  </r>
  <r>
    <x v="11"/>
    <x v="648"/>
    <x v="647"/>
    <x v="76"/>
    <x v="76"/>
    <x v="12"/>
    <x v="12"/>
    <x v="2298"/>
    <x v="3"/>
  </r>
  <r>
    <x v="17"/>
    <x v="150"/>
    <x v="149"/>
    <x v="5"/>
    <x v="5"/>
    <x v="3"/>
    <x v="3"/>
    <x v="2299"/>
    <x v="3"/>
  </r>
  <r>
    <x v="3"/>
    <x v="485"/>
    <x v="484"/>
    <x v="70"/>
    <x v="70"/>
    <x v="8"/>
    <x v="8"/>
    <x v="2300"/>
    <x v="3"/>
  </r>
  <r>
    <x v="6"/>
    <x v="701"/>
    <x v="700"/>
    <x v="32"/>
    <x v="32"/>
    <x v="1"/>
    <x v="1"/>
    <x v="2301"/>
    <x v="3"/>
  </r>
  <r>
    <x v="6"/>
    <x v="484"/>
    <x v="483"/>
    <x v="32"/>
    <x v="32"/>
    <x v="1"/>
    <x v="1"/>
    <x v="2302"/>
    <x v="1961"/>
  </r>
  <r>
    <x v="19"/>
    <x v="165"/>
    <x v="164"/>
    <x v="5"/>
    <x v="5"/>
    <x v="3"/>
    <x v="3"/>
    <x v="2303"/>
    <x v="3"/>
  </r>
  <r>
    <x v="12"/>
    <x v="638"/>
    <x v="637"/>
    <x v="84"/>
    <x v="84"/>
    <x v="15"/>
    <x v="15"/>
    <x v="2304"/>
    <x v="3"/>
  </r>
  <r>
    <x v="7"/>
    <x v="429"/>
    <x v="428"/>
    <x v="28"/>
    <x v="28"/>
    <x v="13"/>
    <x v="13"/>
    <x v="2305"/>
    <x v="1962"/>
  </r>
  <r>
    <x v="9"/>
    <x v="180"/>
    <x v="179"/>
    <x v="1"/>
    <x v="1"/>
    <x v="1"/>
    <x v="1"/>
    <x v="2306"/>
    <x v="3"/>
  </r>
  <r>
    <x v="3"/>
    <x v="306"/>
    <x v="305"/>
    <x v="57"/>
    <x v="57"/>
    <x v="16"/>
    <x v="16"/>
    <x v="2307"/>
    <x v="3"/>
  </r>
  <r>
    <x v="3"/>
    <x v="518"/>
    <x v="517"/>
    <x v="70"/>
    <x v="70"/>
    <x v="8"/>
    <x v="8"/>
    <x v="2308"/>
    <x v="1963"/>
  </r>
  <r>
    <x v="1"/>
    <x v="425"/>
    <x v="424"/>
    <x v="42"/>
    <x v="42"/>
    <x v="4"/>
    <x v="4"/>
    <x v="2309"/>
    <x v="1964"/>
  </r>
  <r>
    <x v="4"/>
    <x v="495"/>
    <x v="494"/>
    <x v="5"/>
    <x v="5"/>
    <x v="3"/>
    <x v="3"/>
    <x v="2310"/>
    <x v="1965"/>
  </r>
  <r>
    <x v="3"/>
    <x v="380"/>
    <x v="379"/>
    <x v="5"/>
    <x v="5"/>
    <x v="3"/>
    <x v="3"/>
    <x v="2310"/>
    <x v="3"/>
  </r>
  <r>
    <x v="4"/>
    <x v="241"/>
    <x v="240"/>
    <x v="27"/>
    <x v="27"/>
    <x v="4"/>
    <x v="4"/>
    <x v="2311"/>
    <x v="1966"/>
  </r>
  <r>
    <x v="18"/>
    <x v="702"/>
    <x v="701"/>
    <x v="30"/>
    <x v="30"/>
    <x v="12"/>
    <x v="12"/>
    <x v="2312"/>
    <x v="1967"/>
  </r>
  <r>
    <x v="18"/>
    <x v="195"/>
    <x v="194"/>
    <x v="25"/>
    <x v="25"/>
    <x v="4"/>
    <x v="4"/>
    <x v="2313"/>
    <x v="1968"/>
  </r>
  <r>
    <x v="3"/>
    <x v="316"/>
    <x v="315"/>
    <x v="36"/>
    <x v="36"/>
    <x v="0"/>
    <x v="0"/>
    <x v="2314"/>
    <x v="3"/>
  </r>
  <r>
    <x v="5"/>
    <x v="703"/>
    <x v="702"/>
    <x v="76"/>
    <x v="76"/>
    <x v="12"/>
    <x v="12"/>
    <x v="2315"/>
    <x v="1969"/>
  </r>
  <r>
    <x v="2"/>
    <x v="475"/>
    <x v="474"/>
    <x v="75"/>
    <x v="75"/>
    <x v="11"/>
    <x v="11"/>
    <x v="2316"/>
    <x v="1970"/>
  </r>
  <r>
    <x v="1"/>
    <x v="409"/>
    <x v="408"/>
    <x v="16"/>
    <x v="16"/>
    <x v="7"/>
    <x v="7"/>
    <x v="2317"/>
    <x v="1647"/>
  </r>
  <r>
    <x v="3"/>
    <x v="188"/>
    <x v="187"/>
    <x v="1"/>
    <x v="1"/>
    <x v="1"/>
    <x v="1"/>
    <x v="2318"/>
    <x v="1971"/>
  </r>
  <r>
    <x v="1"/>
    <x v="704"/>
    <x v="703"/>
    <x v="70"/>
    <x v="70"/>
    <x v="8"/>
    <x v="8"/>
    <x v="2319"/>
    <x v="1972"/>
  </r>
  <r>
    <x v="6"/>
    <x v="705"/>
    <x v="704"/>
    <x v="73"/>
    <x v="73"/>
    <x v="12"/>
    <x v="12"/>
    <x v="2320"/>
    <x v="1973"/>
  </r>
  <r>
    <x v="3"/>
    <x v="706"/>
    <x v="705"/>
    <x v="10"/>
    <x v="10"/>
    <x v="5"/>
    <x v="5"/>
    <x v="2321"/>
    <x v="3"/>
  </r>
  <r>
    <x v="3"/>
    <x v="707"/>
    <x v="706"/>
    <x v="74"/>
    <x v="74"/>
    <x v="12"/>
    <x v="12"/>
    <x v="2322"/>
    <x v="1974"/>
  </r>
  <r>
    <x v="2"/>
    <x v="392"/>
    <x v="391"/>
    <x v="21"/>
    <x v="21"/>
    <x v="7"/>
    <x v="7"/>
    <x v="2322"/>
    <x v="3"/>
  </r>
  <r>
    <x v="5"/>
    <x v="526"/>
    <x v="525"/>
    <x v="6"/>
    <x v="6"/>
    <x v="4"/>
    <x v="4"/>
    <x v="2323"/>
    <x v="1975"/>
  </r>
  <r>
    <x v="10"/>
    <x v="325"/>
    <x v="324"/>
    <x v="3"/>
    <x v="3"/>
    <x v="2"/>
    <x v="2"/>
    <x v="2324"/>
    <x v="3"/>
  </r>
  <r>
    <x v="19"/>
    <x v="370"/>
    <x v="369"/>
    <x v="5"/>
    <x v="5"/>
    <x v="3"/>
    <x v="3"/>
    <x v="2325"/>
    <x v="3"/>
  </r>
  <r>
    <x v="5"/>
    <x v="430"/>
    <x v="429"/>
    <x v="5"/>
    <x v="5"/>
    <x v="3"/>
    <x v="3"/>
    <x v="2326"/>
    <x v="1976"/>
  </r>
  <r>
    <x v="19"/>
    <x v="123"/>
    <x v="122"/>
    <x v="8"/>
    <x v="8"/>
    <x v="3"/>
    <x v="3"/>
    <x v="2327"/>
    <x v="3"/>
  </r>
  <r>
    <x v="27"/>
    <x v="77"/>
    <x v="76"/>
    <x v="8"/>
    <x v="8"/>
    <x v="3"/>
    <x v="3"/>
    <x v="2328"/>
    <x v="3"/>
  </r>
  <r>
    <x v="4"/>
    <x v="262"/>
    <x v="261"/>
    <x v="23"/>
    <x v="23"/>
    <x v="6"/>
    <x v="6"/>
    <x v="2329"/>
    <x v="1977"/>
  </r>
  <r>
    <x v="2"/>
    <x v="385"/>
    <x v="384"/>
    <x v="19"/>
    <x v="19"/>
    <x v="10"/>
    <x v="10"/>
    <x v="2330"/>
    <x v="3"/>
  </r>
  <r>
    <x v="7"/>
    <x v="331"/>
    <x v="330"/>
    <x v="5"/>
    <x v="5"/>
    <x v="3"/>
    <x v="3"/>
    <x v="2331"/>
    <x v="1978"/>
  </r>
  <r>
    <x v="19"/>
    <x v="121"/>
    <x v="120"/>
    <x v="14"/>
    <x v="14"/>
    <x v="6"/>
    <x v="6"/>
    <x v="2331"/>
    <x v="3"/>
  </r>
  <r>
    <x v="10"/>
    <x v="111"/>
    <x v="110"/>
    <x v="23"/>
    <x v="23"/>
    <x v="6"/>
    <x v="6"/>
    <x v="2332"/>
    <x v="3"/>
  </r>
  <r>
    <x v="1"/>
    <x v="506"/>
    <x v="505"/>
    <x v="14"/>
    <x v="14"/>
    <x v="6"/>
    <x v="6"/>
    <x v="2333"/>
    <x v="1979"/>
  </r>
  <r>
    <x v="10"/>
    <x v="664"/>
    <x v="663"/>
    <x v="11"/>
    <x v="11"/>
    <x v="4"/>
    <x v="4"/>
    <x v="2334"/>
    <x v="3"/>
  </r>
  <r>
    <x v="2"/>
    <x v="144"/>
    <x v="143"/>
    <x v="14"/>
    <x v="14"/>
    <x v="6"/>
    <x v="6"/>
    <x v="2335"/>
    <x v="1980"/>
  </r>
  <r>
    <x v="9"/>
    <x v="117"/>
    <x v="116"/>
    <x v="8"/>
    <x v="8"/>
    <x v="3"/>
    <x v="3"/>
    <x v="2336"/>
    <x v="3"/>
  </r>
  <r>
    <x v="8"/>
    <x v="30"/>
    <x v="29"/>
    <x v="6"/>
    <x v="6"/>
    <x v="4"/>
    <x v="4"/>
    <x v="2337"/>
    <x v="3"/>
  </r>
  <r>
    <x v="6"/>
    <x v="388"/>
    <x v="387"/>
    <x v="8"/>
    <x v="8"/>
    <x v="3"/>
    <x v="3"/>
    <x v="2338"/>
    <x v="3"/>
  </r>
  <r>
    <x v="2"/>
    <x v="511"/>
    <x v="510"/>
    <x v="42"/>
    <x v="42"/>
    <x v="4"/>
    <x v="4"/>
    <x v="2339"/>
    <x v="1981"/>
  </r>
  <r>
    <x v="8"/>
    <x v="487"/>
    <x v="486"/>
    <x v="42"/>
    <x v="42"/>
    <x v="4"/>
    <x v="4"/>
    <x v="2340"/>
    <x v="3"/>
  </r>
  <r>
    <x v="5"/>
    <x v="345"/>
    <x v="344"/>
    <x v="32"/>
    <x v="32"/>
    <x v="1"/>
    <x v="1"/>
    <x v="2341"/>
    <x v="1982"/>
  </r>
  <r>
    <x v="1"/>
    <x v="215"/>
    <x v="214"/>
    <x v="5"/>
    <x v="5"/>
    <x v="3"/>
    <x v="3"/>
    <x v="2342"/>
    <x v="1983"/>
  </r>
  <r>
    <x v="3"/>
    <x v="625"/>
    <x v="624"/>
    <x v="61"/>
    <x v="61"/>
    <x v="18"/>
    <x v="18"/>
    <x v="2343"/>
    <x v="3"/>
  </r>
  <r>
    <x v="4"/>
    <x v="53"/>
    <x v="52"/>
    <x v="10"/>
    <x v="10"/>
    <x v="5"/>
    <x v="5"/>
    <x v="2344"/>
    <x v="3"/>
  </r>
  <r>
    <x v="1"/>
    <x v="348"/>
    <x v="347"/>
    <x v="21"/>
    <x v="21"/>
    <x v="7"/>
    <x v="7"/>
    <x v="2345"/>
    <x v="1984"/>
  </r>
  <r>
    <x v="1"/>
    <x v="611"/>
    <x v="610"/>
    <x v="42"/>
    <x v="42"/>
    <x v="4"/>
    <x v="4"/>
    <x v="2346"/>
    <x v="1985"/>
  </r>
  <r>
    <x v="6"/>
    <x v="79"/>
    <x v="78"/>
    <x v="8"/>
    <x v="8"/>
    <x v="3"/>
    <x v="3"/>
    <x v="2347"/>
    <x v="3"/>
  </r>
  <r>
    <x v="2"/>
    <x v="640"/>
    <x v="639"/>
    <x v="32"/>
    <x v="32"/>
    <x v="1"/>
    <x v="1"/>
    <x v="2348"/>
    <x v="3"/>
  </r>
  <r>
    <x v="5"/>
    <x v="53"/>
    <x v="52"/>
    <x v="10"/>
    <x v="10"/>
    <x v="5"/>
    <x v="5"/>
    <x v="2349"/>
    <x v="1986"/>
  </r>
  <r>
    <x v="9"/>
    <x v="148"/>
    <x v="147"/>
    <x v="10"/>
    <x v="10"/>
    <x v="5"/>
    <x v="5"/>
    <x v="2350"/>
    <x v="1987"/>
  </r>
  <r>
    <x v="9"/>
    <x v="116"/>
    <x v="115"/>
    <x v="5"/>
    <x v="5"/>
    <x v="3"/>
    <x v="3"/>
    <x v="2350"/>
    <x v="3"/>
  </r>
  <r>
    <x v="3"/>
    <x v="359"/>
    <x v="358"/>
    <x v="5"/>
    <x v="5"/>
    <x v="3"/>
    <x v="3"/>
    <x v="2351"/>
    <x v="1988"/>
  </r>
  <r>
    <x v="22"/>
    <x v="129"/>
    <x v="128"/>
    <x v="8"/>
    <x v="8"/>
    <x v="3"/>
    <x v="3"/>
    <x v="2352"/>
    <x v="1989"/>
  </r>
  <r>
    <x v="1"/>
    <x v="350"/>
    <x v="349"/>
    <x v="64"/>
    <x v="64"/>
    <x v="15"/>
    <x v="15"/>
    <x v="2353"/>
    <x v="1990"/>
  </r>
  <r>
    <x v="11"/>
    <x v="708"/>
    <x v="707"/>
    <x v="55"/>
    <x v="55"/>
    <x v="8"/>
    <x v="8"/>
    <x v="2354"/>
    <x v="3"/>
  </r>
  <r>
    <x v="9"/>
    <x v="709"/>
    <x v="708"/>
    <x v="51"/>
    <x v="51"/>
    <x v="11"/>
    <x v="11"/>
    <x v="2355"/>
    <x v="1991"/>
  </r>
  <r>
    <x v="8"/>
    <x v="357"/>
    <x v="356"/>
    <x v="8"/>
    <x v="8"/>
    <x v="3"/>
    <x v="3"/>
    <x v="2356"/>
    <x v="1992"/>
  </r>
  <r>
    <x v="1"/>
    <x v="681"/>
    <x v="680"/>
    <x v="25"/>
    <x v="25"/>
    <x v="4"/>
    <x v="4"/>
    <x v="2356"/>
    <x v="3"/>
  </r>
  <r>
    <x v="2"/>
    <x v="642"/>
    <x v="641"/>
    <x v="16"/>
    <x v="16"/>
    <x v="7"/>
    <x v="7"/>
    <x v="2357"/>
    <x v="1993"/>
  </r>
  <r>
    <x v="4"/>
    <x v="429"/>
    <x v="428"/>
    <x v="28"/>
    <x v="28"/>
    <x v="13"/>
    <x v="13"/>
    <x v="2358"/>
    <x v="1994"/>
  </r>
  <r>
    <x v="6"/>
    <x v="710"/>
    <x v="709"/>
    <x v="19"/>
    <x v="19"/>
    <x v="10"/>
    <x v="10"/>
    <x v="2359"/>
    <x v="3"/>
  </r>
  <r>
    <x v="3"/>
    <x v="520"/>
    <x v="519"/>
    <x v="37"/>
    <x v="37"/>
    <x v="12"/>
    <x v="12"/>
    <x v="2360"/>
    <x v="1995"/>
  </r>
  <r>
    <x v="6"/>
    <x v="316"/>
    <x v="315"/>
    <x v="36"/>
    <x v="36"/>
    <x v="0"/>
    <x v="0"/>
    <x v="2360"/>
    <x v="1996"/>
  </r>
  <r>
    <x v="3"/>
    <x v="611"/>
    <x v="610"/>
    <x v="42"/>
    <x v="42"/>
    <x v="4"/>
    <x v="4"/>
    <x v="2361"/>
    <x v="1997"/>
  </r>
  <r>
    <x v="9"/>
    <x v="499"/>
    <x v="498"/>
    <x v="8"/>
    <x v="8"/>
    <x v="3"/>
    <x v="3"/>
    <x v="2362"/>
    <x v="1998"/>
  </r>
  <r>
    <x v="2"/>
    <x v="529"/>
    <x v="528"/>
    <x v="70"/>
    <x v="70"/>
    <x v="8"/>
    <x v="8"/>
    <x v="2363"/>
    <x v="1999"/>
  </r>
  <r>
    <x v="10"/>
    <x v="153"/>
    <x v="152"/>
    <x v="25"/>
    <x v="25"/>
    <x v="4"/>
    <x v="4"/>
    <x v="2364"/>
    <x v="3"/>
  </r>
  <r>
    <x v="9"/>
    <x v="339"/>
    <x v="338"/>
    <x v="3"/>
    <x v="3"/>
    <x v="2"/>
    <x v="2"/>
    <x v="2365"/>
    <x v="2000"/>
  </r>
  <r>
    <x v="3"/>
    <x v="680"/>
    <x v="679"/>
    <x v="5"/>
    <x v="5"/>
    <x v="3"/>
    <x v="3"/>
    <x v="2366"/>
    <x v="2001"/>
  </r>
  <r>
    <x v="1"/>
    <x v="134"/>
    <x v="133"/>
    <x v="10"/>
    <x v="10"/>
    <x v="5"/>
    <x v="5"/>
    <x v="2367"/>
    <x v="1686"/>
  </r>
  <r>
    <x v="2"/>
    <x v="340"/>
    <x v="339"/>
    <x v="63"/>
    <x v="63"/>
    <x v="13"/>
    <x v="13"/>
    <x v="2368"/>
    <x v="2002"/>
  </r>
  <r>
    <x v="7"/>
    <x v="353"/>
    <x v="352"/>
    <x v="11"/>
    <x v="11"/>
    <x v="4"/>
    <x v="4"/>
    <x v="2369"/>
    <x v="2003"/>
  </r>
  <r>
    <x v="7"/>
    <x v="445"/>
    <x v="444"/>
    <x v="8"/>
    <x v="8"/>
    <x v="3"/>
    <x v="3"/>
    <x v="2370"/>
    <x v="3"/>
  </r>
  <r>
    <x v="5"/>
    <x v="561"/>
    <x v="560"/>
    <x v="5"/>
    <x v="5"/>
    <x v="3"/>
    <x v="3"/>
    <x v="2371"/>
    <x v="2004"/>
  </r>
  <r>
    <x v="4"/>
    <x v="570"/>
    <x v="569"/>
    <x v="23"/>
    <x v="23"/>
    <x v="6"/>
    <x v="6"/>
    <x v="2371"/>
    <x v="2005"/>
  </r>
  <r>
    <x v="17"/>
    <x v="59"/>
    <x v="58"/>
    <x v="8"/>
    <x v="8"/>
    <x v="3"/>
    <x v="3"/>
    <x v="2372"/>
    <x v="3"/>
  </r>
  <r>
    <x v="2"/>
    <x v="233"/>
    <x v="232"/>
    <x v="25"/>
    <x v="25"/>
    <x v="4"/>
    <x v="4"/>
    <x v="2373"/>
    <x v="3"/>
  </r>
  <r>
    <x v="3"/>
    <x v="711"/>
    <x v="710"/>
    <x v="36"/>
    <x v="36"/>
    <x v="0"/>
    <x v="0"/>
    <x v="2374"/>
    <x v="3"/>
  </r>
  <r>
    <x v="6"/>
    <x v="468"/>
    <x v="467"/>
    <x v="13"/>
    <x v="13"/>
    <x v="1"/>
    <x v="1"/>
    <x v="2375"/>
    <x v="1944"/>
  </r>
  <r>
    <x v="1"/>
    <x v="318"/>
    <x v="317"/>
    <x v="5"/>
    <x v="5"/>
    <x v="3"/>
    <x v="3"/>
    <x v="2375"/>
    <x v="3"/>
  </r>
  <r>
    <x v="2"/>
    <x v="400"/>
    <x v="399"/>
    <x v="5"/>
    <x v="5"/>
    <x v="3"/>
    <x v="3"/>
    <x v="2376"/>
    <x v="2006"/>
  </r>
  <r>
    <x v="5"/>
    <x v="712"/>
    <x v="711"/>
    <x v="76"/>
    <x v="76"/>
    <x v="12"/>
    <x v="12"/>
    <x v="2376"/>
    <x v="3"/>
  </r>
  <r>
    <x v="4"/>
    <x v="713"/>
    <x v="712"/>
    <x v="16"/>
    <x v="16"/>
    <x v="7"/>
    <x v="7"/>
    <x v="2377"/>
    <x v="1979"/>
  </r>
  <r>
    <x v="2"/>
    <x v="558"/>
    <x v="557"/>
    <x v="76"/>
    <x v="76"/>
    <x v="12"/>
    <x v="12"/>
    <x v="2378"/>
    <x v="3"/>
  </r>
  <r>
    <x v="2"/>
    <x v="338"/>
    <x v="337"/>
    <x v="24"/>
    <x v="24"/>
    <x v="4"/>
    <x v="4"/>
    <x v="2379"/>
    <x v="3"/>
  </r>
  <r>
    <x v="4"/>
    <x v="195"/>
    <x v="194"/>
    <x v="25"/>
    <x v="25"/>
    <x v="4"/>
    <x v="4"/>
    <x v="2380"/>
    <x v="2007"/>
  </r>
  <r>
    <x v="3"/>
    <x v="714"/>
    <x v="713"/>
    <x v="50"/>
    <x v="50"/>
    <x v="12"/>
    <x v="12"/>
    <x v="2381"/>
    <x v="3"/>
  </r>
  <r>
    <x v="6"/>
    <x v="398"/>
    <x v="397"/>
    <x v="49"/>
    <x v="49"/>
    <x v="7"/>
    <x v="7"/>
    <x v="2382"/>
    <x v="2008"/>
  </r>
  <r>
    <x v="5"/>
    <x v="425"/>
    <x v="424"/>
    <x v="42"/>
    <x v="42"/>
    <x v="4"/>
    <x v="4"/>
    <x v="2383"/>
    <x v="2009"/>
  </r>
  <r>
    <x v="1"/>
    <x v="139"/>
    <x v="138"/>
    <x v="9"/>
    <x v="9"/>
    <x v="4"/>
    <x v="4"/>
    <x v="2384"/>
    <x v="2010"/>
  </r>
  <r>
    <x v="3"/>
    <x v="715"/>
    <x v="714"/>
    <x v="29"/>
    <x v="29"/>
    <x v="12"/>
    <x v="12"/>
    <x v="2385"/>
    <x v="3"/>
  </r>
  <r>
    <x v="17"/>
    <x v="77"/>
    <x v="76"/>
    <x v="8"/>
    <x v="8"/>
    <x v="3"/>
    <x v="3"/>
    <x v="2385"/>
    <x v="3"/>
  </r>
  <r>
    <x v="2"/>
    <x v="623"/>
    <x v="622"/>
    <x v="55"/>
    <x v="55"/>
    <x v="8"/>
    <x v="8"/>
    <x v="2385"/>
    <x v="3"/>
  </r>
  <r>
    <x v="19"/>
    <x v="80"/>
    <x v="79"/>
    <x v="5"/>
    <x v="5"/>
    <x v="3"/>
    <x v="3"/>
    <x v="2386"/>
    <x v="3"/>
  </r>
  <r>
    <x v="19"/>
    <x v="467"/>
    <x v="466"/>
    <x v="10"/>
    <x v="10"/>
    <x v="5"/>
    <x v="5"/>
    <x v="2387"/>
    <x v="3"/>
  </r>
  <r>
    <x v="5"/>
    <x v="370"/>
    <x v="369"/>
    <x v="5"/>
    <x v="5"/>
    <x v="3"/>
    <x v="3"/>
    <x v="2388"/>
    <x v="3"/>
  </r>
  <r>
    <x v="12"/>
    <x v="716"/>
    <x v="715"/>
    <x v="85"/>
    <x v="85"/>
    <x v="5"/>
    <x v="5"/>
    <x v="2389"/>
    <x v="3"/>
  </r>
  <r>
    <x v="12"/>
    <x v="406"/>
    <x v="405"/>
    <x v="10"/>
    <x v="10"/>
    <x v="5"/>
    <x v="5"/>
    <x v="2390"/>
    <x v="3"/>
  </r>
  <r>
    <x v="17"/>
    <x v="36"/>
    <x v="35"/>
    <x v="8"/>
    <x v="8"/>
    <x v="3"/>
    <x v="3"/>
    <x v="2391"/>
    <x v="2011"/>
  </r>
  <r>
    <x v="10"/>
    <x v="56"/>
    <x v="55"/>
    <x v="8"/>
    <x v="8"/>
    <x v="3"/>
    <x v="3"/>
    <x v="2392"/>
    <x v="2012"/>
  </r>
  <r>
    <x v="3"/>
    <x v="717"/>
    <x v="716"/>
    <x v="76"/>
    <x v="76"/>
    <x v="12"/>
    <x v="12"/>
    <x v="2393"/>
    <x v="3"/>
  </r>
  <r>
    <x v="0"/>
    <x v="71"/>
    <x v="70"/>
    <x v="14"/>
    <x v="14"/>
    <x v="6"/>
    <x v="6"/>
    <x v="2394"/>
    <x v="2013"/>
  </r>
  <r>
    <x v="6"/>
    <x v="271"/>
    <x v="270"/>
    <x v="36"/>
    <x v="36"/>
    <x v="0"/>
    <x v="0"/>
    <x v="2395"/>
    <x v="2014"/>
  </r>
  <r>
    <x v="10"/>
    <x v="425"/>
    <x v="424"/>
    <x v="42"/>
    <x v="42"/>
    <x v="4"/>
    <x v="4"/>
    <x v="2395"/>
    <x v="3"/>
  </r>
  <r>
    <x v="2"/>
    <x v="453"/>
    <x v="452"/>
    <x v="36"/>
    <x v="36"/>
    <x v="0"/>
    <x v="0"/>
    <x v="2396"/>
    <x v="3"/>
  </r>
  <r>
    <x v="1"/>
    <x v="542"/>
    <x v="541"/>
    <x v="49"/>
    <x v="49"/>
    <x v="7"/>
    <x v="7"/>
    <x v="2397"/>
    <x v="2015"/>
  </r>
  <r>
    <x v="1"/>
    <x v="384"/>
    <x v="383"/>
    <x v="29"/>
    <x v="29"/>
    <x v="12"/>
    <x v="12"/>
    <x v="2398"/>
    <x v="3"/>
  </r>
  <r>
    <x v="4"/>
    <x v="98"/>
    <x v="97"/>
    <x v="14"/>
    <x v="14"/>
    <x v="6"/>
    <x v="6"/>
    <x v="2399"/>
    <x v="2016"/>
  </r>
  <r>
    <x v="7"/>
    <x v="32"/>
    <x v="31"/>
    <x v="5"/>
    <x v="5"/>
    <x v="3"/>
    <x v="3"/>
    <x v="2400"/>
    <x v="2017"/>
  </r>
  <r>
    <x v="0"/>
    <x v="127"/>
    <x v="126"/>
    <x v="14"/>
    <x v="14"/>
    <x v="6"/>
    <x v="6"/>
    <x v="2401"/>
    <x v="3"/>
  </r>
  <r>
    <x v="4"/>
    <x v="364"/>
    <x v="363"/>
    <x v="29"/>
    <x v="29"/>
    <x v="12"/>
    <x v="12"/>
    <x v="2402"/>
    <x v="2018"/>
  </r>
  <r>
    <x v="3"/>
    <x v="89"/>
    <x v="88"/>
    <x v="9"/>
    <x v="9"/>
    <x v="4"/>
    <x v="4"/>
    <x v="2403"/>
    <x v="2019"/>
  </r>
  <r>
    <x v="4"/>
    <x v="516"/>
    <x v="515"/>
    <x v="47"/>
    <x v="47"/>
    <x v="12"/>
    <x v="12"/>
    <x v="2404"/>
    <x v="2020"/>
  </r>
  <r>
    <x v="8"/>
    <x v="445"/>
    <x v="444"/>
    <x v="8"/>
    <x v="8"/>
    <x v="3"/>
    <x v="3"/>
    <x v="2405"/>
    <x v="3"/>
  </r>
  <r>
    <x v="0"/>
    <x v="575"/>
    <x v="574"/>
    <x v="29"/>
    <x v="29"/>
    <x v="12"/>
    <x v="12"/>
    <x v="2406"/>
    <x v="3"/>
  </r>
  <r>
    <x v="11"/>
    <x v="153"/>
    <x v="152"/>
    <x v="25"/>
    <x v="25"/>
    <x v="4"/>
    <x v="4"/>
    <x v="2407"/>
    <x v="3"/>
  </r>
  <r>
    <x v="3"/>
    <x v="366"/>
    <x v="365"/>
    <x v="7"/>
    <x v="7"/>
    <x v="1"/>
    <x v="1"/>
    <x v="2408"/>
    <x v="2021"/>
  </r>
  <r>
    <x v="5"/>
    <x v="445"/>
    <x v="444"/>
    <x v="8"/>
    <x v="8"/>
    <x v="3"/>
    <x v="3"/>
    <x v="2409"/>
    <x v="2022"/>
  </r>
  <r>
    <x v="19"/>
    <x v="103"/>
    <x v="102"/>
    <x v="17"/>
    <x v="17"/>
    <x v="8"/>
    <x v="8"/>
    <x v="2409"/>
    <x v="3"/>
  </r>
  <r>
    <x v="12"/>
    <x v="71"/>
    <x v="70"/>
    <x v="14"/>
    <x v="14"/>
    <x v="6"/>
    <x v="6"/>
    <x v="2410"/>
    <x v="2023"/>
  </r>
  <r>
    <x v="5"/>
    <x v="182"/>
    <x v="181"/>
    <x v="8"/>
    <x v="8"/>
    <x v="3"/>
    <x v="3"/>
    <x v="2411"/>
    <x v="3"/>
  </r>
  <r>
    <x v="6"/>
    <x v="477"/>
    <x v="476"/>
    <x v="10"/>
    <x v="10"/>
    <x v="5"/>
    <x v="5"/>
    <x v="2412"/>
    <x v="2024"/>
  </r>
  <r>
    <x v="3"/>
    <x v="527"/>
    <x v="526"/>
    <x v="11"/>
    <x v="11"/>
    <x v="4"/>
    <x v="4"/>
    <x v="2413"/>
    <x v="2025"/>
  </r>
  <r>
    <x v="5"/>
    <x v="645"/>
    <x v="644"/>
    <x v="61"/>
    <x v="61"/>
    <x v="18"/>
    <x v="18"/>
    <x v="2414"/>
    <x v="3"/>
  </r>
  <r>
    <x v="5"/>
    <x v="467"/>
    <x v="466"/>
    <x v="10"/>
    <x v="10"/>
    <x v="5"/>
    <x v="5"/>
    <x v="2415"/>
    <x v="2026"/>
  </r>
  <r>
    <x v="4"/>
    <x v="184"/>
    <x v="183"/>
    <x v="9"/>
    <x v="9"/>
    <x v="4"/>
    <x v="4"/>
    <x v="2416"/>
    <x v="2027"/>
  </r>
  <r>
    <x v="6"/>
    <x v="718"/>
    <x v="717"/>
    <x v="28"/>
    <x v="28"/>
    <x v="13"/>
    <x v="13"/>
    <x v="2417"/>
    <x v="3"/>
  </r>
  <r>
    <x v="9"/>
    <x v="719"/>
    <x v="718"/>
    <x v="6"/>
    <x v="6"/>
    <x v="4"/>
    <x v="4"/>
    <x v="2418"/>
    <x v="3"/>
  </r>
  <r>
    <x v="8"/>
    <x v="108"/>
    <x v="107"/>
    <x v="31"/>
    <x v="31"/>
    <x v="2"/>
    <x v="2"/>
    <x v="2419"/>
    <x v="3"/>
  </r>
  <r>
    <x v="14"/>
    <x v="58"/>
    <x v="57"/>
    <x v="8"/>
    <x v="8"/>
    <x v="3"/>
    <x v="3"/>
    <x v="2420"/>
    <x v="3"/>
  </r>
  <r>
    <x v="2"/>
    <x v="18"/>
    <x v="17"/>
    <x v="5"/>
    <x v="5"/>
    <x v="3"/>
    <x v="3"/>
    <x v="2421"/>
    <x v="2028"/>
  </r>
  <r>
    <x v="3"/>
    <x v="255"/>
    <x v="254"/>
    <x v="5"/>
    <x v="5"/>
    <x v="3"/>
    <x v="3"/>
    <x v="2422"/>
    <x v="2029"/>
  </r>
  <r>
    <x v="13"/>
    <x v="60"/>
    <x v="59"/>
    <x v="1"/>
    <x v="1"/>
    <x v="1"/>
    <x v="1"/>
    <x v="2423"/>
    <x v="3"/>
  </r>
  <r>
    <x v="6"/>
    <x v="105"/>
    <x v="104"/>
    <x v="6"/>
    <x v="6"/>
    <x v="4"/>
    <x v="4"/>
    <x v="2424"/>
    <x v="2030"/>
  </r>
  <r>
    <x v="1"/>
    <x v="713"/>
    <x v="712"/>
    <x v="16"/>
    <x v="16"/>
    <x v="7"/>
    <x v="7"/>
    <x v="2425"/>
    <x v="3"/>
  </r>
  <r>
    <x v="1"/>
    <x v="77"/>
    <x v="76"/>
    <x v="8"/>
    <x v="8"/>
    <x v="3"/>
    <x v="3"/>
    <x v="2426"/>
    <x v="2031"/>
  </r>
  <r>
    <x v="11"/>
    <x v="622"/>
    <x v="621"/>
    <x v="76"/>
    <x v="76"/>
    <x v="12"/>
    <x v="12"/>
    <x v="2426"/>
    <x v="2032"/>
  </r>
  <r>
    <x v="9"/>
    <x v="154"/>
    <x v="153"/>
    <x v="36"/>
    <x v="36"/>
    <x v="0"/>
    <x v="0"/>
    <x v="2427"/>
    <x v="2033"/>
  </r>
  <r>
    <x v="8"/>
    <x v="148"/>
    <x v="147"/>
    <x v="10"/>
    <x v="10"/>
    <x v="5"/>
    <x v="5"/>
    <x v="2428"/>
    <x v="2034"/>
  </r>
  <r>
    <x v="4"/>
    <x v="340"/>
    <x v="339"/>
    <x v="63"/>
    <x v="63"/>
    <x v="13"/>
    <x v="13"/>
    <x v="2429"/>
    <x v="2035"/>
  </r>
  <r>
    <x v="5"/>
    <x v="720"/>
    <x v="719"/>
    <x v="62"/>
    <x v="62"/>
    <x v="12"/>
    <x v="12"/>
    <x v="2430"/>
    <x v="2036"/>
  </r>
  <r>
    <x v="1"/>
    <x v="467"/>
    <x v="466"/>
    <x v="10"/>
    <x v="10"/>
    <x v="5"/>
    <x v="5"/>
    <x v="2431"/>
    <x v="2037"/>
  </r>
  <r>
    <x v="6"/>
    <x v="405"/>
    <x v="404"/>
    <x v="32"/>
    <x v="32"/>
    <x v="1"/>
    <x v="1"/>
    <x v="2432"/>
    <x v="2038"/>
  </r>
  <r>
    <x v="12"/>
    <x v="590"/>
    <x v="589"/>
    <x v="8"/>
    <x v="8"/>
    <x v="3"/>
    <x v="3"/>
    <x v="2433"/>
    <x v="3"/>
  </r>
  <r>
    <x v="1"/>
    <x v="595"/>
    <x v="594"/>
    <x v="9"/>
    <x v="9"/>
    <x v="4"/>
    <x v="4"/>
    <x v="2434"/>
    <x v="3"/>
  </r>
  <r>
    <x v="2"/>
    <x v="721"/>
    <x v="720"/>
    <x v="53"/>
    <x v="53"/>
    <x v="14"/>
    <x v="14"/>
    <x v="2435"/>
    <x v="1594"/>
  </r>
  <r>
    <x v="4"/>
    <x v="662"/>
    <x v="661"/>
    <x v="10"/>
    <x v="10"/>
    <x v="5"/>
    <x v="5"/>
    <x v="2436"/>
    <x v="3"/>
  </r>
  <r>
    <x v="9"/>
    <x v="350"/>
    <x v="349"/>
    <x v="64"/>
    <x v="64"/>
    <x v="15"/>
    <x v="15"/>
    <x v="2437"/>
    <x v="2039"/>
  </r>
  <r>
    <x v="2"/>
    <x v="622"/>
    <x v="621"/>
    <x v="76"/>
    <x v="76"/>
    <x v="12"/>
    <x v="12"/>
    <x v="2438"/>
    <x v="3"/>
  </r>
  <r>
    <x v="19"/>
    <x v="132"/>
    <x v="131"/>
    <x v="14"/>
    <x v="14"/>
    <x v="6"/>
    <x v="6"/>
    <x v="2439"/>
    <x v="3"/>
  </r>
  <r>
    <x v="6"/>
    <x v="250"/>
    <x v="249"/>
    <x v="8"/>
    <x v="8"/>
    <x v="3"/>
    <x v="3"/>
    <x v="2440"/>
    <x v="2040"/>
  </r>
  <r>
    <x v="4"/>
    <x v="204"/>
    <x v="203"/>
    <x v="37"/>
    <x v="37"/>
    <x v="12"/>
    <x v="12"/>
    <x v="2441"/>
    <x v="3"/>
  </r>
  <r>
    <x v="27"/>
    <x v="36"/>
    <x v="35"/>
    <x v="8"/>
    <x v="8"/>
    <x v="3"/>
    <x v="3"/>
    <x v="2442"/>
    <x v="2041"/>
  </r>
  <r>
    <x v="6"/>
    <x v="124"/>
    <x v="123"/>
    <x v="5"/>
    <x v="5"/>
    <x v="3"/>
    <x v="3"/>
    <x v="2443"/>
    <x v="3"/>
  </r>
  <r>
    <x v="2"/>
    <x v="715"/>
    <x v="714"/>
    <x v="29"/>
    <x v="29"/>
    <x v="12"/>
    <x v="12"/>
    <x v="2444"/>
    <x v="2042"/>
  </r>
  <r>
    <x v="9"/>
    <x v="352"/>
    <x v="351"/>
    <x v="42"/>
    <x v="42"/>
    <x v="4"/>
    <x v="4"/>
    <x v="2444"/>
    <x v="2043"/>
  </r>
  <r>
    <x v="8"/>
    <x v="111"/>
    <x v="110"/>
    <x v="23"/>
    <x v="23"/>
    <x v="6"/>
    <x v="6"/>
    <x v="2445"/>
    <x v="2044"/>
  </r>
  <r>
    <x v="7"/>
    <x v="51"/>
    <x v="50"/>
    <x v="5"/>
    <x v="5"/>
    <x v="3"/>
    <x v="3"/>
    <x v="2446"/>
    <x v="2045"/>
  </r>
  <r>
    <x v="3"/>
    <x v="14"/>
    <x v="13"/>
    <x v="9"/>
    <x v="9"/>
    <x v="4"/>
    <x v="4"/>
    <x v="2446"/>
    <x v="3"/>
  </r>
  <r>
    <x v="3"/>
    <x v="722"/>
    <x v="721"/>
    <x v="10"/>
    <x v="10"/>
    <x v="5"/>
    <x v="5"/>
    <x v="2447"/>
    <x v="2046"/>
  </r>
  <r>
    <x v="1"/>
    <x v="718"/>
    <x v="717"/>
    <x v="28"/>
    <x v="28"/>
    <x v="13"/>
    <x v="13"/>
    <x v="2448"/>
    <x v="2047"/>
  </r>
  <r>
    <x v="10"/>
    <x v="723"/>
    <x v="722"/>
    <x v="21"/>
    <x v="21"/>
    <x v="7"/>
    <x v="7"/>
    <x v="2449"/>
    <x v="2048"/>
  </r>
  <r>
    <x v="2"/>
    <x v="57"/>
    <x v="56"/>
    <x v="7"/>
    <x v="7"/>
    <x v="1"/>
    <x v="1"/>
    <x v="2450"/>
    <x v="3"/>
  </r>
  <r>
    <x v="5"/>
    <x v="551"/>
    <x v="550"/>
    <x v="76"/>
    <x v="76"/>
    <x v="12"/>
    <x v="12"/>
    <x v="2451"/>
    <x v="2049"/>
  </r>
  <r>
    <x v="3"/>
    <x v="638"/>
    <x v="637"/>
    <x v="84"/>
    <x v="84"/>
    <x v="15"/>
    <x v="15"/>
    <x v="2452"/>
    <x v="2050"/>
  </r>
  <r>
    <x v="21"/>
    <x v="483"/>
    <x v="482"/>
    <x v="21"/>
    <x v="21"/>
    <x v="7"/>
    <x v="7"/>
    <x v="2453"/>
    <x v="2051"/>
  </r>
  <r>
    <x v="4"/>
    <x v="436"/>
    <x v="435"/>
    <x v="27"/>
    <x v="27"/>
    <x v="4"/>
    <x v="4"/>
    <x v="2454"/>
    <x v="2052"/>
  </r>
  <r>
    <x v="3"/>
    <x v="335"/>
    <x v="334"/>
    <x v="62"/>
    <x v="62"/>
    <x v="12"/>
    <x v="12"/>
    <x v="2455"/>
    <x v="3"/>
  </r>
  <r>
    <x v="4"/>
    <x v="143"/>
    <x v="142"/>
    <x v="32"/>
    <x v="32"/>
    <x v="1"/>
    <x v="1"/>
    <x v="2456"/>
    <x v="2053"/>
  </r>
  <r>
    <x v="7"/>
    <x v="132"/>
    <x v="131"/>
    <x v="14"/>
    <x v="14"/>
    <x v="6"/>
    <x v="6"/>
    <x v="2457"/>
    <x v="2054"/>
  </r>
  <r>
    <x v="3"/>
    <x v="650"/>
    <x v="649"/>
    <x v="63"/>
    <x v="63"/>
    <x v="13"/>
    <x v="13"/>
    <x v="2458"/>
    <x v="2055"/>
  </r>
  <r>
    <x v="6"/>
    <x v="459"/>
    <x v="458"/>
    <x v="32"/>
    <x v="32"/>
    <x v="1"/>
    <x v="1"/>
    <x v="2459"/>
    <x v="2056"/>
  </r>
  <r>
    <x v="2"/>
    <x v="613"/>
    <x v="612"/>
    <x v="82"/>
    <x v="82"/>
    <x v="14"/>
    <x v="14"/>
    <x v="2460"/>
    <x v="3"/>
  </r>
  <r>
    <x v="5"/>
    <x v="708"/>
    <x v="707"/>
    <x v="55"/>
    <x v="55"/>
    <x v="8"/>
    <x v="8"/>
    <x v="2461"/>
    <x v="2057"/>
  </r>
  <r>
    <x v="17"/>
    <x v="372"/>
    <x v="371"/>
    <x v="58"/>
    <x v="58"/>
    <x v="16"/>
    <x v="16"/>
    <x v="2462"/>
    <x v="3"/>
  </r>
  <r>
    <x v="5"/>
    <x v="532"/>
    <x v="531"/>
    <x v="35"/>
    <x v="35"/>
    <x v="1"/>
    <x v="1"/>
    <x v="2463"/>
    <x v="3"/>
  </r>
  <r>
    <x v="1"/>
    <x v="476"/>
    <x v="475"/>
    <x v="25"/>
    <x v="25"/>
    <x v="4"/>
    <x v="4"/>
    <x v="2464"/>
    <x v="2058"/>
  </r>
  <r>
    <x v="3"/>
    <x v="724"/>
    <x v="723"/>
    <x v="6"/>
    <x v="6"/>
    <x v="4"/>
    <x v="4"/>
    <x v="2465"/>
    <x v="2059"/>
  </r>
  <r>
    <x v="2"/>
    <x v="360"/>
    <x v="359"/>
    <x v="7"/>
    <x v="7"/>
    <x v="1"/>
    <x v="1"/>
    <x v="2465"/>
    <x v="3"/>
  </r>
  <r>
    <x v="6"/>
    <x v="261"/>
    <x v="260"/>
    <x v="5"/>
    <x v="5"/>
    <x v="3"/>
    <x v="3"/>
    <x v="2466"/>
    <x v="3"/>
  </r>
  <r>
    <x v="4"/>
    <x v="527"/>
    <x v="526"/>
    <x v="11"/>
    <x v="11"/>
    <x v="4"/>
    <x v="4"/>
    <x v="2467"/>
    <x v="2060"/>
  </r>
  <r>
    <x v="4"/>
    <x v="188"/>
    <x v="187"/>
    <x v="1"/>
    <x v="1"/>
    <x v="1"/>
    <x v="1"/>
    <x v="2468"/>
    <x v="2061"/>
  </r>
  <r>
    <x v="5"/>
    <x v="560"/>
    <x v="559"/>
    <x v="5"/>
    <x v="5"/>
    <x v="3"/>
    <x v="3"/>
    <x v="2469"/>
    <x v="3"/>
  </r>
  <r>
    <x v="4"/>
    <x v="451"/>
    <x v="450"/>
    <x v="21"/>
    <x v="21"/>
    <x v="7"/>
    <x v="7"/>
    <x v="2470"/>
    <x v="3"/>
  </r>
  <r>
    <x v="5"/>
    <x v="253"/>
    <x v="252"/>
    <x v="25"/>
    <x v="25"/>
    <x v="4"/>
    <x v="4"/>
    <x v="2471"/>
    <x v="2062"/>
  </r>
  <r>
    <x v="2"/>
    <x v="60"/>
    <x v="59"/>
    <x v="1"/>
    <x v="1"/>
    <x v="1"/>
    <x v="1"/>
    <x v="2472"/>
    <x v="3"/>
  </r>
  <r>
    <x v="4"/>
    <x v="288"/>
    <x v="287"/>
    <x v="8"/>
    <x v="8"/>
    <x v="3"/>
    <x v="3"/>
    <x v="2473"/>
    <x v="2063"/>
  </r>
  <r>
    <x v="8"/>
    <x v="84"/>
    <x v="83"/>
    <x v="25"/>
    <x v="25"/>
    <x v="4"/>
    <x v="4"/>
    <x v="2474"/>
    <x v="3"/>
  </r>
  <r>
    <x v="2"/>
    <x v="504"/>
    <x v="503"/>
    <x v="1"/>
    <x v="1"/>
    <x v="1"/>
    <x v="1"/>
    <x v="2475"/>
    <x v="2064"/>
  </r>
  <r>
    <x v="3"/>
    <x v="671"/>
    <x v="670"/>
    <x v="42"/>
    <x v="42"/>
    <x v="4"/>
    <x v="4"/>
    <x v="2476"/>
    <x v="2065"/>
  </r>
  <r>
    <x v="1"/>
    <x v="313"/>
    <x v="312"/>
    <x v="27"/>
    <x v="27"/>
    <x v="4"/>
    <x v="4"/>
    <x v="2477"/>
    <x v="2066"/>
  </r>
  <r>
    <x v="5"/>
    <x v="449"/>
    <x v="448"/>
    <x v="5"/>
    <x v="5"/>
    <x v="3"/>
    <x v="3"/>
    <x v="2478"/>
    <x v="2067"/>
  </r>
  <r>
    <x v="14"/>
    <x v="68"/>
    <x v="67"/>
    <x v="8"/>
    <x v="8"/>
    <x v="3"/>
    <x v="3"/>
    <x v="2479"/>
    <x v="3"/>
  </r>
  <r>
    <x v="5"/>
    <x v="505"/>
    <x v="504"/>
    <x v="8"/>
    <x v="8"/>
    <x v="3"/>
    <x v="3"/>
    <x v="2480"/>
    <x v="2068"/>
  </r>
  <r>
    <x v="10"/>
    <x v="422"/>
    <x v="421"/>
    <x v="10"/>
    <x v="10"/>
    <x v="5"/>
    <x v="5"/>
    <x v="2481"/>
    <x v="2069"/>
  </r>
  <r>
    <x v="3"/>
    <x v="725"/>
    <x v="724"/>
    <x v="85"/>
    <x v="85"/>
    <x v="5"/>
    <x v="5"/>
    <x v="2482"/>
    <x v="3"/>
  </r>
  <r>
    <x v="5"/>
    <x v="160"/>
    <x v="159"/>
    <x v="5"/>
    <x v="5"/>
    <x v="3"/>
    <x v="3"/>
    <x v="2483"/>
    <x v="2070"/>
  </r>
  <r>
    <x v="2"/>
    <x v="726"/>
    <x v="725"/>
    <x v="19"/>
    <x v="19"/>
    <x v="10"/>
    <x v="10"/>
    <x v="2484"/>
    <x v="2071"/>
  </r>
  <r>
    <x v="10"/>
    <x v="205"/>
    <x v="204"/>
    <x v="5"/>
    <x v="5"/>
    <x v="3"/>
    <x v="3"/>
    <x v="2485"/>
    <x v="2072"/>
  </r>
  <r>
    <x v="8"/>
    <x v="496"/>
    <x v="495"/>
    <x v="11"/>
    <x v="11"/>
    <x v="4"/>
    <x v="4"/>
    <x v="2485"/>
    <x v="3"/>
  </r>
  <r>
    <x v="19"/>
    <x v="611"/>
    <x v="610"/>
    <x v="42"/>
    <x v="42"/>
    <x v="4"/>
    <x v="4"/>
    <x v="2486"/>
    <x v="3"/>
  </r>
  <r>
    <x v="2"/>
    <x v="727"/>
    <x v="726"/>
    <x v="63"/>
    <x v="63"/>
    <x v="13"/>
    <x v="13"/>
    <x v="2487"/>
    <x v="2073"/>
  </r>
  <r>
    <x v="5"/>
    <x v="464"/>
    <x v="463"/>
    <x v="15"/>
    <x v="15"/>
    <x v="1"/>
    <x v="1"/>
    <x v="2488"/>
    <x v="3"/>
  </r>
  <r>
    <x v="19"/>
    <x v="380"/>
    <x v="379"/>
    <x v="5"/>
    <x v="5"/>
    <x v="3"/>
    <x v="3"/>
    <x v="2489"/>
    <x v="3"/>
  </r>
  <r>
    <x v="9"/>
    <x v="81"/>
    <x v="80"/>
    <x v="5"/>
    <x v="5"/>
    <x v="3"/>
    <x v="3"/>
    <x v="2490"/>
    <x v="2074"/>
  </r>
  <r>
    <x v="3"/>
    <x v="468"/>
    <x v="467"/>
    <x v="13"/>
    <x v="13"/>
    <x v="1"/>
    <x v="1"/>
    <x v="2491"/>
    <x v="1982"/>
  </r>
  <r>
    <x v="1"/>
    <x v="434"/>
    <x v="433"/>
    <x v="10"/>
    <x v="10"/>
    <x v="5"/>
    <x v="5"/>
    <x v="2492"/>
    <x v="2075"/>
  </r>
  <r>
    <x v="6"/>
    <x v="209"/>
    <x v="208"/>
    <x v="1"/>
    <x v="1"/>
    <x v="1"/>
    <x v="1"/>
    <x v="2493"/>
    <x v="2076"/>
  </r>
  <r>
    <x v="3"/>
    <x v="525"/>
    <x v="524"/>
    <x v="9"/>
    <x v="9"/>
    <x v="4"/>
    <x v="4"/>
    <x v="2494"/>
    <x v="2077"/>
  </r>
  <r>
    <x v="10"/>
    <x v="66"/>
    <x v="65"/>
    <x v="23"/>
    <x v="23"/>
    <x v="6"/>
    <x v="6"/>
    <x v="2495"/>
    <x v="2078"/>
  </r>
  <r>
    <x v="9"/>
    <x v="163"/>
    <x v="162"/>
    <x v="8"/>
    <x v="8"/>
    <x v="3"/>
    <x v="3"/>
    <x v="2496"/>
    <x v="2079"/>
  </r>
  <r>
    <x v="1"/>
    <x v="429"/>
    <x v="428"/>
    <x v="28"/>
    <x v="28"/>
    <x v="13"/>
    <x v="13"/>
    <x v="2497"/>
    <x v="2080"/>
  </r>
  <r>
    <x v="2"/>
    <x v="728"/>
    <x v="727"/>
    <x v="7"/>
    <x v="7"/>
    <x v="1"/>
    <x v="1"/>
    <x v="2497"/>
    <x v="777"/>
  </r>
  <r>
    <x v="9"/>
    <x v="355"/>
    <x v="354"/>
    <x v="0"/>
    <x v="0"/>
    <x v="0"/>
    <x v="0"/>
    <x v="2498"/>
    <x v="3"/>
  </r>
  <r>
    <x v="1"/>
    <x v="424"/>
    <x v="423"/>
    <x v="8"/>
    <x v="8"/>
    <x v="3"/>
    <x v="3"/>
    <x v="2499"/>
    <x v="2081"/>
  </r>
  <r>
    <x v="0"/>
    <x v="635"/>
    <x v="634"/>
    <x v="42"/>
    <x v="42"/>
    <x v="4"/>
    <x v="4"/>
    <x v="2499"/>
    <x v="3"/>
  </r>
  <r>
    <x v="6"/>
    <x v="279"/>
    <x v="278"/>
    <x v="8"/>
    <x v="8"/>
    <x v="3"/>
    <x v="3"/>
    <x v="2500"/>
    <x v="3"/>
  </r>
  <r>
    <x v="0"/>
    <x v="216"/>
    <x v="215"/>
    <x v="10"/>
    <x v="10"/>
    <x v="5"/>
    <x v="5"/>
    <x v="2501"/>
    <x v="3"/>
  </r>
  <r>
    <x v="2"/>
    <x v="353"/>
    <x v="352"/>
    <x v="11"/>
    <x v="11"/>
    <x v="4"/>
    <x v="4"/>
    <x v="2502"/>
    <x v="3"/>
  </r>
  <r>
    <x v="9"/>
    <x v="77"/>
    <x v="76"/>
    <x v="8"/>
    <x v="8"/>
    <x v="3"/>
    <x v="3"/>
    <x v="2503"/>
    <x v="2082"/>
  </r>
  <r>
    <x v="6"/>
    <x v="129"/>
    <x v="128"/>
    <x v="8"/>
    <x v="8"/>
    <x v="3"/>
    <x v="3"/>
    <x v="2504"/>
    <x v="2083"/>
  </r>
  <r>
    <x v="27"/>
    <x v="117"/>
    <x v="116"/>
    <x v="8"/>
    <x v="8"/>
    <x v="3"/>
    <x v="3"/>
    <x v="2505"/>
    <x v="3"/>
  </r>
  <r>
    <x v="23"/>
    <x v="132"/>
    <x v="131"/>
    <x v="14"/>
    <x v="14"/>
    <x v="6"/>
    <x v="6"/>
    <x v="2506"/>
    <x v="3"/>
  </r>
  <r>
    <x v="19"/>
    <x v="590"/>
    <x v="589"/>
    <x v="8"/>
    <x v="8"/>
    <x v="3"/>
    <x v="3"/>
    <x v="2507"/>
    <x v="3"/>
  </r>
  <r>
    <x v="5"/>
    <x v="222"/>
    <x v="221"/>
    <x v="10"/>
    <x v="10"/>
    <x v="5"/>
    <x v="5"/>
    <x v="2508"/>
    <x v="3"/>
  </r>
  <r>
    <x v="2"/>
    <x v="254"/>
    <x v="253"/>
    <x v="7"/>
    <x v="7"/>
    <x v="1"/>
    <x v="1"/>
    <x v="2509"/>
    <x v="2084"/>
  </r>
  <r>
    <x v="7"/>
    <x v="0"/>
    <x v="0"/>
    <x v="0"/>
    <x v="0"/>
    <x v="0"/>
    <x v="0"/>
    <x v="2510"/>
    <x v="3"/>
  </r>
  <r>
    <x v="9"/>
    <x v="592"/>
    <x v="591"/>
    <x v="42"/>
    <x v="42"/>
    <x v="4"/>
    <x v="4"/>
    <x v="2511"/>
    <x v="2085"/>
  </r>
  <r>
    <x v="6"/>
    <x v="67"/>
    <x v="66"/>
    <x v="15"/>
    <x v="15"/>
    <x v="1"/>
    <x v="1"/>
    <x v="2512"/>
    <x v="2086"/>
  </r>
  <r>
    <x v="9"/>
    <x v="5"/>
    <x v="5"/>
    <x v="3"/>
    <x v="3"/>
    <x v="2"/>
    <x v="2"/>
    <x v="2513"/>
    <x v="3"/>
  </r>
  <r>
    <x v="26"/>
    <x v="147"/>
    <x v="146"/>
    <x v="8"/>
    <x v="8"/>
    <x v="3"/>
    <x v="3"/>
    <x v="2514"/>
    <x v="2087"/>
  </r>
  <r>
    <x v="8"/>
    <x v="29"/>
    <x v="28"/>
    <x v="12"/>
    <x v="12"/>
    <x v="1"/>
    <x v="1"/>
    <x v="2515"/>
    <x v="3"/>
  </r>
  <r>
    <x v="7"/>
    <x v="232"/>
    <x v="231"/>
    <x v="11"/>
    <x v="11"/>
    <x v="4"/>
    <x v="4"/>
    <x v="2516"/>
    <x v="3"/>
  </r>
  <r>
    <x v="19"/>
    <x v="52"/>
    <x v="51"/>
    <x v="8"/>
    <x v="8"/>
    <x v="3"/>
    <x v="3"/>
    <x v="2517"/>
    <x v="3"/>
  </r>
  <r>
    <x v="3"/>
    <x v="256"/>
    <x v="255"/>
    <x v="21"/>
    <x v="21"/>
    <x v="7"/>
    <x v="7"/>
    <x v="2518"/>
    <x v="3"/>
  </r>
  <r>
    <x v="23"/>
    <x v="112"/>
    <x v="111"/>
    <x v="16"/>
    <x v="16"/>
    <x v="7"/>
    <x v="7"/>
    <x v="2519"/>
    <x v="3"/>
  </r>
  <r>
    <x v="4"/>
    <x v="676"/>
    <x v="675"/>
    <x v="64"/>
    <x v="64"/>
    <x v="15"/>
    <x v="15"/>
    <x v="2520"/>
    <x v="2088"/>
  </r>
  <r>
    <x v="3"/>
    <x v="729"/>
    <x v="728"/>
    <x v="25"/>
    <x v="25"/>
    <x v="4"/>
    <x v="4"/>
    <x v="2521"/>
    <x v="2089"/>
  </r>
  <r>
    <x v="3"/>
    <x v="730"/>
    <x v="729"/>
    <x v="52"/>
    <x v="52"/>
    <x v="12"/>
    <x v="12"/>
    <x v="2522"/>
    <x v="2090"/>
  </r>
  <r>
    <x v="1"/>
    <x v="340"/>
    <x v="339"/>
    <x v="63"/>
    <x v="63"/>
    <x v="13"/>
    <x v="13"/>
    <x v="2523"/>
    <x v="1992"/>
  </r>
  <r>
    <x v="19"/>
    <x v="655"/>
    <x v="654"/>
    <x v="42"/>
    <x v="42"/>
    <x v="4"/>
    <x v="4"/>
    <x v="2524"/>
    <x v="3"/>
  </r>
  <r>
    <x v="2"/>
    <x v="722"/>
    <x v="721"/>
    <x v="10"/>
    <x v="10"/>
    <x v="5"/>
    <x v="5"/>
    <x v="2525"/>
    <x v="2091"/>
  </r>
  <r>
    <x v="9"/>
    <x v="249"/>
    <x v="248"/>
    <x v="27"/>
    <x v="27"/>
    <x v="4"/>
    <x v="4"/>
    <x v="2526"/>
    <x v="3"/>
  </r>
  <r>
    <x v="9"/>
    <x v="467"/>
    <x v="466"/>
    <x v="10"/>
    <x v="10"/>
    <x v="5"/>
    <x v="5"/>
    <x v="2527"/>
    <x v="2092"/>
  </r>
  <r>
    <x v="2"/>
    <x v="248"/>
    <x v="247"/>
    <x v="5"/>
    <x v="5"/>
    <x v="3"/>
    <x v="3"/>
    <x v="2528"/>
    <x v="3"/>
  </r>
  <r>
    <x v="9"/>
    <x v="111"/>
    <x v="110"/>
    <x v="23"/>
    <x v="23"/>
    <x v="6"/>
    <x v="6"/>
    <x v="2529"/>
    <x v="2093"/>
  </r>
  <r>
    <x v="8"/>
    <x v="180"/>
    <x v="179"/>
    <x v="1"/>
    <x v="1"/>
    <x v="1"/>
    <x v="1"/>
    <x v="2530"/>
    <x v="2094"/>
  </r>
  <r>
    <x v="1"/>
    <x v="484"/>
    <x v="483"/>
    <x v="32"/>
    <x v="32"/>
    <x v="1"/>
    <x v="1"/>
    <x v="2531"/>
    <x v="2095"/>
  </r>
  <r>
    <x v="10"/>
    <x v="348"/>
    <x v="347"/>
    <x v="21"/>
    <x v="21"/>
    <x v="7"/>
    <x v="7"/>
    <x v="2531"/>
    <x v="3"/>
  </r>
  <r>
    <x v="6"/>
    <x v="111"/>
    <x v="110"/>
    <x v="23"/>
    <x v="23"/>
    <x v="6"/>
    <x v="6"/>
    <x v="2532"/>
    <x v="3"/>
  </r>
  <r>
    <x v="3"/>
    <x v="731"/>
    <x v="730"/>
    <x v="36"/>
    <x v="36"/>
    <x v="0"/>
    <x v="0"/>
    <x v="2533"/>
    <x v="3"/>
  </r>
  <r>
    <x v="4"/>
    <x v="232"/>
    <x v="231"/>
    <x v="11"/>
    <x v="11"/>
    <x v="4"/>
    <x v="4"/>
    <x v="2534"/>
    <x v="2096"/>
  </r>
  <r>
    <x v="3"/>
    <x v="688"/>
    <x v="687"/>
    <x v="49"/>
    <x v="49"/>
    <x v="7"/>
    <x v="7"/>
    <x v="2535"/>
    <x v="3"/>
  </r>
  <r>
    <x v="9"/>
    <x v="125"/>
    <x v="124"/>
    <x v="23"/>
    <x v="23"/>
    <x v="6"/>
    <x v="6"/>
    <x v="2536"/>
    <x v="3"/>
  </r>
  <r>
    <x v="2"/>
    <x v="603"/>
    <x v="602"/>
    <x v="42"/>
    <x v="42"/>
    <x v="4"/>
    <x v="4"/>
    <x v="2536"/>
    <x v="3"/>
  </r>
  <r>
    <x v="1"/>
    <x v="686"/>
    <x v="685"/>
    <x v="21"/>
    <x v="21"/>
    <x v="7"/>
    <x v="7"/>
    <x v="2537"/>
    <x v="2097"/>
  </r>
  <r>
    <x v="6"/>
    <x v="326"/>
    <x v="325"/>
    <x v="6"/>
    <x v="6"/>
    <x v="4"/>
    <x v="4"/>
    <x v="2538"/>
    <x v="1877"/>
  </r>
  <r>
    <x v="5"/>
    <x v="238"/>
    <x v="237"/>
    <x v="13"/>
    <x v="13"/>
    <x v="1"/>
    <x v="1"/>
    <x v="2539"/>
    <x v="2098"/>
  </r>
  <r>
    <x v="4"/>
    <x v="230"/>
    <x v="229"/>
    <x v="8"/>
    <x v="8"/>
    <x v="3"/>
    <x v="3"/>
    <x v="2540"/>
    <x v="2099"/>
  </r>
  <r>
    <x v="21"/>
    <x v="551"/>
    <x v="550"/>
    <x v="76"/>
    <x v="76"/>
    <x v="12"/>
    <x v="12"/>
    <x v="2541"/>
    <x v="3"/>
  </r>
  <r>
    <x v="1"/>
    <x v="173"/>
    <x v="172"/>
    <x v="9"/>
    <x v="9"/>
    <x v="4"/>
    <x v="4"/>
    <x v="2542"/>
    <x v="3"/>
  </r>
  <r>
    <x v="1"/>
    <x v="732"/>
    <x v="731"/>
    <x v="67"/>
    <x v="67"/>
    <x v="5"/>
    <x v="5"/>
    <x v="2543"/>
    <x v="2100"/>
  </r>
  <r>
    <x v="5"/>
    <x v="366"/>
    <x v="365"/>
    <x v="7"/>
    <x v="7"/>
    <x v="1"/>
    <x v="1"/>
    <x v="2543"/>
    <x v="3"/>
  </r>
  <r>
    <x v="5"/>
    <x v="387"/>
    <x v="386"/>
    <x v="13"/>
    <x v="13"/>
    <x v="1"/>
    <x v="1"/>
    <x v="2544"/>
    <x v="2101"/>
  </r>
  <r>
    <x v="6"/>
    <x v="345"/>
    <x v="344"/>
    <x v="32"/>
    <x v="32"/>
    <x v="1"/>
    <x v="1"/>
    <x v="2545"/>
    <x v="2102"/>
  </r>
  <r>
    <x v="8"/>
    <x v="203"/>
    <x v="202"/>
    <x v="5"/>
    <x v="5"/>
    <x v="3"/>
    <x v="3"/>
    <x v="2546"/>
    <x v="1334"/>
  </r>
  <r>
    <x v="14"/>
    <x v="250"/>
    <x v="249"/>
    <x v="8"/>
    <x v="8"/>
    <x v="3"/>
    <x v="3"/>
    <x v="2546"/>
    <x v="3"/>
  </r>
  <r>
    <x v="4"/>
    <x v="649"/>
    <x v="648"/>
    <x v="70"/>
    <x v="70"/>
    <x v="8"/>
    <x v="8"/>
    <x v="2547"/>
    <x v="3"/>
  </r>
  <r>
    <x v="23"/>
    <x v="362"/>
    <x v="361"/>
    <x v="14"/>
    <x v="14"/>
    <x v="6"/>
    <x v="6"/>
    <x v="2548"/>
    <x v="3"/>
  </r>
  <r>
    <x v="10"/>
    <x v="592"/>
    <x v="591"/>
    <x v="42"/>
    <x v="42"/>
    <x v="4"/>
    <x v="4"/>
    <x v="2549"/>
    <x v="3"/>
  </r>
  <r>
    <x v="2"/>
    <x v="634"/>
    <x v="633"/>
    <x v="5"/>
    <x v="5"/>
    <x v="3"/>
    <x v="3"/>
    <x v="2550"/>
    <x v="3"/>
  </r>
  <r>
    <x v="6"/>
    <x v="285"/>
    <x v="284"/>
    <x v="9"/>
    <x v="9"/>
    <x v="4"/>
    <x v="4"/>
    <x v="2551"/>
    <x v="3"/>
  </r>
  <r>
    <x v="1"/>
    <x v="733"/>
    <x v="732"/>
    <x v="62"/>
    <x v="62"/>
    <x v="12"/>
    <x v="12"/>
    <x v="2552"/>
    <x v="2103"/>
  </r>
  <r>
    <x v="2"/>
    <x v="734"/>
    <x v="733"/>
    <x v="72"/>
    <x v="72"/>
    <x v="11"/>
    <x v="11"/>
    <x v="2553"/>
    <x v="3"/>
  </r>
  <r>
    <x v="10"/>
    <x v="502"/>
    <x v="501"/>
    <x v="14"/>
    <x v="14"/>
    <x v="6"/>
    <x v="6"/>
    <x v="2554"/>
    <x v="3"/>
  </r>
  <r>
    <x v="10"/>
    <x v="495"/>
    <x v="494"/>
    <x v="5"/>
    <x v="5"/>
    <x v="3"/>
    <x v="3"/>
    <x v="2555"/>
    <x v="3"/>
  </r>
  <r>
    <x v="23"/>
    <x v="95"/>
    <x v="94"/>
    <x v="23"/>
    <x v="23"/>
    <x v="6"/>
    <x v="6"/>
    <x v="2556"/>
    <x v="3"/>
  </r>
  <r>
    <x v="8"/>
    <x v="520"/>
    <x v="519"/>
    <x v="37"/>
    <x v="37"/>
    <x v="12"/>
    <x v="12"/>
    <x v="2557"/>
    <x v="2104"/>
  </r>
  <r>
    <x v="11"/>
    <x v="717"/>
    <x v="716"/>
    <x v="76"/>
    <x v="76"/>
    <x v="12"/>
    <x v="12"/>
    <x v="2557"/>
    <x v="3"/>
  </r>
  <r>
    <x v="6"/>
    <x v="235"/>
    <x v="234"/>
    <x v="11"/>
    <x v="11"/>
    <x v="4"/>
    <x v="4"/>
    <x v="2558"/>
    <x v="2105"/>
  </r>
  <r>
    <x v="18"/>
    <x v="735"/>
    <x v="734"/>
    <x v="30"/>
    <x v="30"/>
    <x v="12"/>
    <x v="12"/>
    <x v="2559"/>
    <x v="2106"/>
  </r>
  <r>
    <x v="5"/>
    <x v="242"/>
    <x v="241"/>
    <x v="9"/>
    <x v="9"/>
    <x v="4"/>
    <x v="4"/>
    <x v="2560"/>
    <x v="3"/>
  </r>
  <r>
    <x v="18"/>
    <x v="473"/>
    <x v="472"/>
    <x v="74"/>
    <x v="74"/>
    <x v="12"/>
    <x v="12"/>
    <x v="2561"/>
    <x v="2107"/>
  </r>
  <r>
    <x v="22"/>
    <x v="52"/>
    <x v="51"/>
    <x v="8"/>
    <x v="8"/>
    <x v="3"/>
    <x v="3"/>
    <x v="2562"/>
    <x v="2108"/>
  </r>
  <r>
    <x v="2"/>
    <x v="736"/>
    <x v="735"/>
    <x v="36"/>
    <x v="36"/>
    <x v="0"/>
    <x v="0"/>
    <x v="2562"/>
    <x v="2109"/>
  </r>
  <r>
    <x v="2"/>
    <x v="318"/>
    <x v="317"/>
    <x v="5"/>
    <x v="5"/>
    <x v="3"/>
    <x v="3"/>
    <x v="2562"/>
    <x v="3"/>
  </r>
  <r>
    <x v="0"/>
    <x v="156"/>
    <x v="155"/>
    <x v="29"/>
    <x v="29"/>
    <x v="12"/>
    <x v="12"/>
    <x v="2563"/>
    <x v="3"/>
  </r>
  <r>
    <x v="4"/>
    <x v="400"/>
    <x v="399"/>
    <x v="5"/>
    <x v="5"/>
    <x v="3"/>
    <x v="3"/>
    <x v="2564"/>
    <x v="3"/>
  </r>
  <r>
    <x v="9"/>
    <x v="288"/>
    <x v="287"/>
    <x v="8"/>
    <x v="8"/>
    <x v="3"/>
    <x v="3"/>
    <x v="2565"/>
    <x v="2110"/>
  </r>
  <r>
    <x v="9"/>
    <x v="425"/>
    <x v="424"/>
    <x v="42"/>
    <x v="42"/>
    <x v="4"/>
    <x v="4"/>
    <x v="2566"/>
    <x v="1837"/>
  </r>
  <r>
    <x v="10"/>
    <x v="134"/>
    <x v="133"/>
    <x v="10"/>
    <x v="10"/>
    <x v="5"/>
    <x v="5"/>
    <x v="2567"/>
    <x v="1274"/>
  </r>
  <r>
    <x v="5"/>
    <x v="737"/>
    <x v="736"/>
    <x v="28"/>
    <x v="28"/>
    <x v="13"/>
    <x v="13"/>
    <x v="2568"/>
    <x v="2111"/>
  </r>
  <r>
    <x v="4"/>
    <x v="738"/>
    <x v="737"/>
    <x v="1"/>
    <x v="1"/>
    <x v="1"/>
    <x v="1"/>
    <x v="2569"/>
    <x v="3"/>
  </r>
  <r>
    <x v="1"/>
    <x v="597"/>
    <x v="596"/>
    <x v="8"/>
    <x v="8"/>
    <x v="3"/>
    <x v="3"/>
    <x v="2570"/>
    <x v="3"/>
  </r>
  <r>
    <x v="3"/>
    <x v="623"/>
    <x v="622"/>
    <x v="55"/>
    <x v="55"/>
    <x v="8"/>
    <x v="8"/>
    <x v="2571"/>
    <x v="2112"/>
  </r>
  <r>
    <x v="1"/>
    <x v="739"/>
    <x v="738"/>
    <x v="28"/>
    <x v="28"/>
    <x v="13"/>
    <x v="13"/>
    <x v="2572"/>
    <x v="3"/>
  </r>
  <r>
    <x v="21"/>
    <x v="622"/>
    <x v="621"/>
    <x v="76"/>
    <x v="76"/>
    <x v="12"/>
    <x v="12"/>
    <x v="2573"/>
    <x v="2113"/>
  </r>
  <r>
    <x v="18"/>
    <x v="25"/>
    <x v="24"/>
    <x v="11"/>
    <x v="11"/>
    <x v="4"/>
    <x v="4"/>
    <x v="2574"/>
    <x v="2114"/>
  </r>
  <r>
    <x v="10"/>
    <x v="372"/>
    <x v="371"/>
    <x v="58"/>
    <x v="58"/>
    <x v="16"/>
    <x v="16"/>
    <x v="2575"/>
    <x v="3"/>
  </r>
  <r>
    <x v="9"/>
    <x v="400"/>
    <x v="399"/>
    <x v="5"/>
    <x v="5"/>
    <x v="3"/>
    <x v="3"/>
    <x v="2576"/>
    <x v="3"/>
  </r>
  <r>
    <x v="5"/>
    <x v="466"/>
    <x v="465"/>
    <x v="9"/>
    <x v="9"/>
    <x v="4"/>
    <x v="4"/>
    <x v="2577"/>
    <x v="2115"/>
  </r>
  <r>
    <x v="2"/>
    <x v="549"/>
    <x v="548"/>
    <x v="72"/>
    <x v="72"/>
    <x v="11"/>
    <x v="11"/>
    <x v="2578"/>
    <x v="3"/>
  </r>
  <r>
    <x v="9"/>
    <x v="603"/>
    <x v="602"/>
    <x v="42"/>
    <x v="42"/>
    <x v="4"/>
    <x v="4"/>
    <x v="2579"/>
    <x v="3"/>
  </r>
  <r>
    <x v="10"/>
    <x v="740"/>
    <x v="739"/>
    <x v="38"/>
    <x v="38"/>
    <x v="1"/>
    <x v="1"/>
    <x v="2580"/>
    <x v="3"/>
  </r>
  <r>
    <x v="21"/>
    <x v="658"/>
    <x v="657"/>
    <x v="52"/>
    <x v="52"/>
    <x v="12"/>
    <x v="12"/>
    <x v="2581"/>
    <x v="3"/>
  </r>
  <r>
    <x v="1"/>
    <x v="156"/>
    <x v="155"/>
    <x v="29"/>
    <x v="29"/>
    <x v="12"/>
    <x v="12"/>
    <x v="2582"/>
    <x v="2116"/>
  </r>
  <r>
    <x v="3"/>
    <x v="92"/>
    <x v="91"/>
    <x v="27"/>
    <x v="27"/>
    <x v="4"/>
    <x v="4"/>
    <x v="2583"/>
    <x v="1274"/>
  </r>
  <r>
    <x v="5"/>
    <x v="471"/>
    <x v="470"/>
    <x v="63"/>
    <x v="63"/>
    <x v="13"/>
    <x v="13"/>
    <x v="2584"/>
    <x v="2117"/>
  </r>
  <r>
    <x v="3"/>
    <x v="622"/>
    <x v="621"/>
    <x v="76"/>
    <x v="76"/>
    <x v="12"/>
    <x v="12"/>
    <x v="2585"/>
    <x v="2063"/>
  </r>
  <r>
    <x v="22"/>
    <x v="38"/>
    <x v="37"/>
    <x v="10"/>
    <x v="10"/>
    <x v="5"/>
    <x v="5"/>
    <x v="2586"/>
    <x v="3"/>
  </r>
  <r>
    <x v="21"/>
    <x v="741"/>
    <x v="740"/>
    <x v="76"/>
    <x v="76"/>
    <x v="12"/>
    <x v="12"/>
    <x v="2586"/>
    <x v="3"/>
  </r>
  <r>
    <x v="9"/>
    <x v="67"/>
    <x v="66"/>
    <x v="15"/>
    <x v="15"/>
    <x v="1"/>
    <x v="1"/>
    <x v="2587"/>
    <x v="2118"/>
  </r>
  <r>
    <x v="6"/>
    <x v="357"/>
    <x v="356"/>
    <x v="8"/>
    <x v="8"/>
    <x v="3"/>
    <x v="3"/>
    <x v="2588"/>
    <x v="2119"/>
  </r>
  <r>
    <x v="3"/>
    <x v="742"/>
    <x v="741"/>
    <x v="68"/>
    <x v="68"/>
    <x v="14"/>
    <x v="14"/>
    <x v="2588"/>
    <x v="3"/>
  </r>
  <r>
    <x v="8"/>
    <x v="13"/>
    <x v="12"/>
    <x v="8"/>
    <x v="8"/>
    <x v="3"/>
    <x v="3"/>
    <x v="2589"/>
    <x v="2120"/>
  </r>
  <r>
    <x v="2"/>
    <x v="590"/>
    <x v="589"/>
    <x v="8"/>
    <x v="8"/>
    <x v="3"/>
    <x v="3"/>
    <x v="2590"/>
    <x v="2121"/>
  </r>
  <r>
    <x v="5"/>
    <x v="743"/>
    <x v="742"/>
    <x v="10"/>
    <x v="10"/>
    <x v="5"/>
    <x v="5"/>
    <x v="2591"/>
    <x v="3"/>
  </r>
  <r>
    <x v="2"/>
    <x v="744"/>
    <x v="743"/>
    <x v="56"/>
    <x v="56"/>
    <x v="14"/>
    <x v="14"/>
    <x v="2592"/>
    <x v="2122"/>
  </r>
  <r>
    <x v="5"/>
    <x v="312"/>
    <x v="311"/>
    <x v="5"/>
    <x v="5"/>
    <x v="3"/>
    <x v="3"/>
    <x v="2593"/>
    <x v="2123"/>
  </r>
  <r>
    <x v="10"/>
    <x v="68"/>
    <x v="67"/>
    <x v="8"/>
    <x v="8"/>
    <x v="3"/>
    <x v="3"/>
    <x v="2594"/>
    <x v="3"/>
  </r>
  <r>
    <x v="2"/>
    <x v="412"/>
    <x v="411"/>
    <x v="36"/>
    <x v="36"/>
    <x v="0"/>
    <x v="0"/>
    <x v="2595"/>
    <x v="3"/>
  </r>
  <r>
    <x v="1"/>
    <x v="512"/>
    <x v="511"/>
    <x v="11"/>
    <x v="11"/>
    <x v="4"/>
    <x v="4"/>
    <x v="2596"/>
    <x v="3"/>
  </r>
  <r>
    <x v="5"/>
    <x v="114"/>
    <x v="113"/>
    <x v="8"/>
    <x v="8"/>
    <x v="3"/>
    <x v="3"/>
    <x v="2597"/>
    <x v="2124"/>
  </r>
  <r>
    <x v="5"/>
    <x v="745"/>
    <x v="744"/>
    <x v="67"/>
    <x v="67"/>
    <x v="5"/>
    <x v="5"/>
    <x v="2597"/>
    <x v="3"/>
  </r>
  <r>
    <x v="9"/>
    <x v="408"/>
    <x v="407"/>
    <x v="13"/>
    <x v="13"/>
    <x v="1"/>
    <x v="1"/>
    <x v="2598"/>
    <x v="3"/>
  </r>
  <r>
    <x v="5"/>
    <x v="588"/>
    <x v="587"/>
    <x v="80"/>
    <x v="80"/>
    <x v="19"/>
    <x v="19"/>
    <x v="2598"/>
    <x v="3"/>
  </r>
  <r>
    <x v="5"/>
    <x v="746"/>
    <x v="745"/>
    <x v="29"/>
    <x v="29"/>
    <x v="12"/>
    <x v="12"/>
    <x v="2599"/>
    <x v="3"/>
  </r>
  <r>
    <x v="21"/>
    <x v="112"/>
    <x v="111"/>
    <x v="16"/>
    <x v="16"/>
    <x v="7"/>
    <x v="7"/>
    <x v="2600"/>
    <x v="3"/>
  </r>
  <r>
    <x v="8"/>
    <x v="529"/>
    <x v="528"/>
    <x v="70"/>
    <x v="70"/>
    <x v="8"/>
    <x v="8"/>
    <x v="2601"/>
    <x v="3"/>
  </r>
  <r>
    <x v="1"/>
    <x v="747"/>
    <x v="746"/>
    <x v="88"/>
    <x v="88"/>
    <x v="4"/>
    <x v="4"/>
    <x v="2602"/>
    <x v="3"/>
  </r>
  <r>
    <x v="4"/>
    <x v="326"/>
    <x v="325"/>
    <x v="6"/>
    <x v="6"/>
    <x v="4"/>
    <x v="4"/>
    <x v="2603"/>
    <x v="3"/>
  </r>
  <r>
    <x v="9"/>
    <x v="80"/>
    <x v="79"/>
    <x v="5"/>
    <x v="5"/>
    <x v="3"/>
    <x v="3"/>
    <x v="2604"/>
    <x v="2125"/>
  </r>
  <r>
    <x v="3"/>
    <x v="748"/>
    <x v="747"/>
    <x v="0"/>
    <x v="0"/>
    <x v="0"/>
    <x v="0"/>
    <x v="2604"/>
    <x v="3"/>
  </r>
  <r>
    <x v="3"/>
    <x v="704"/>
    <x v="703"/>
    <x v="70"/>
    <x v="70"/>
    <x v="8"/>
    <x v="8"/>
    <x v="2605"/>
    <x v="2126"/>
  </r>
  <r>
    <x v="14"/>
    <x v="691"/>
    <x v="690"/>
    <x v="78"/>
    <x v="78"/>
    <x v="19"/>
    <x v="19"/>
    <x v="2605"/>
    <x v="3"/>
  </r>
  <r>
    <x v="6"/>
    <x v="529"/>
    <x v="528"/>
    <x v="70"/>
    <x v="70"/>
    <x v="8"/>
    <x v="8"/>
    <x v="2606"/>
    <x v="2127"/>
  </r>
  <r>
    <x v="5"/>
    <x v="511"/>
    <x v="510"/>
    <x v="42"/>
    <x v="42"/>
    <x v="4"/>
    <x v="4"/>
    <x v="2606"/>
    <x v="3"/>
  </r>
  <r>
    <x v="3"/>
    <x v="511"/>
    <x v="510"/>
    <x v="42"/>
    <x v="42"/>
    <x v="4"/>
    <x v="4"/>
    <x v="2607"/>
    <x v="3"/>
  </r>
  <r>
    <x v="7"/>
    <x v="30"/>
    <x v="29"/>
    <x v="6"/>
    <x v="6"/>
    <x v="4"/>
    <x v="4"/>
    <x v="2608"/>
    <x v="2128"/>
  </r>
  <r>
    <x v="1"/>
    <x v="749"/>
    <x v="748"/>
    <x v="67"/>
    <x v="67"/>
    <x v="5"/>
    <x v="5"/>
    <x v="2609"/>
    <x v="2129"/>
  </r>
  <r>
    <x v="27"/>
    <x v="230"/>
    <x v="229"/>
    <x v="8"/>
    <x v="8"/>
    <x v="3"/>
    <x v="3"/>
    <x v="2609"/>
    <x v="3"/>
  </r>
  <r>
    <x v="10"/>
    <x v="25"/>
    <x v="24"/>
    <x v="11"/>
    <x v="11"/>
    <x v="4"/>
    <x v="4"/>
    <x v="2610"/>
    <x v="2130"/>
  </r>
  <r>
    <x v="5"/>
    <x v="199"/>
    <x v="198"/>
    <x v="5"/>
    <x v="5"/>
    <x v="3"/>
    <x v="3"/>
    <x v="2610"/>
    <x v="3"/>
  </r>
  <r>
    <x v="3"/>
    <x v="457"/>
    <x v="456"/>
    <x v="28"/>
    <x v="28"/>
    <x v="13"/>
    <x v="13"/>
    <x v="2611"/>
    <x v="2131"/>
  </r>
  <r>
    <x v="6"/>
    <x v="63"/>
    <x v="62"/>
    <x v="11"/>
    <x v="11"/>
    <x v="4"/>
    <x v="4"/>
    <x v="2612"/>
    <x v="2132"/>
  </r>
  <r>
    <x v="1"/>
    <x v="404"/>
    <x v="403"/>
    <x v="9"/>
    <x v="9"/>
    <x v="4"/>
    <x v="4"/>
    <x v="2612"/>
    <x v="2133"/>
  </r>
  <r>
    <x v="2"/>
    <x v="503"/>
    <x v="502"/>
    <x v="13"/>
    <x v="13"/>
    <x v="1"/>
    <x v="1"/>
    <x v="2613"/>
    <x v="2134"/>
  </r>
  <r>
    <x v="22"/>
    <x v="36"/>
    <x v="35"/>
    <x v="8"/>
    <x v="8"/>
    <x v="3"/>
    <x v="3"/>
    <x v="2614"/>
    <x v="2133"/>
  </r>
  <r>
    <x v="13"/>
    <x v="21"/>
    <x v="20"/>
    <x v="1"/>
    <x v="1"/>
    <x v="1"/>
    <x v="1"/>
    <x v="2615"/>
    <x v="3"/>
  </r>
  <r>
    <x v="6"/>
    <x v="230"/>
    <x v="229"/>
    <x v="8"/>
    <x v="8"/>
    <x v="3"/>
    <x v="3"/>
    <x v="2615"/>
    <x v="3"/>
  </r>
  <r>
    <x v="4"/>
    <x v="161"/>
    <x v="160"/>
    <x v="5"/>
    <x v="5"/>
    <x v="3"/>
    <x v="3"/>
    <x v="2616"/>
    <x v="3"/>
  </r>
  <r>
    <x v="2"/>
    <x v="402"/>
    <x v="401"/>
    <x v="70"/>
    <x v="70"/>
    <x v="8"/>
    <x v="8"/>
    <x v="2617"/>
    <x v="2135"/>
  </r>
  <r>
    <x v="10"/>
    <x v="493"/>
    <x v="492"/>
    <x v="42"/>
    <x v="42"/>
    <x v="4"/>
    <x v="4"/>
    <x v="2618"/>
    <x v="3"/>
  </r>
  <r>
    <x v="3"/>
    <x v="661"/>
    <x v="660"/>
    <x v="70"/>
    <x v="70"/>
    <x v="8"/>
    <x v="8"/>
    <x v="2619"/>
    <x v="1846"/>
  </r>
  <r>
    <x v="3"/>
    <x v="332"/>
    <x v="331"/>
    <x v="13"/>
    <x v="13"/>
    <x v="1"/>
    <x v="1"/>
    <x v="2619"/>
    <x v="2117"/>
  </r>
  <r>
    <x v="21"/>
    <x v="750"/>
    <x v="749"/>
    <x v="52"/>
    <x v="52"/>
    <x v="12"/>
    <x v="12"/>
    <x v="2619"/>
    <x v="3"/>
  </r>
  <r>
    <x v="9"/>
    <x v="216"/>
    <x v="215"/>
    <x v="10"/>
    <x v="10"/>
    <x v="5"/>
    <x v="5"/>
    <x v="2620"/>
    <x v="3"/>
  </r>
  <r>
    <x v="3"/>
    <x v="510"/>
    <x v="509"/>
    <x v="19"/>
    <x v="19"/>
    <x v="10"/>
    <x v="10"/>
    <x v="2621"/>
    <x v="3"/>
  </r>
  <r>
    <x v="9"/>
    <x v="505"/>
    <x v="504"/>
    <x v="8"/>
    <x v="8"/>
    <x v="3"/>
    <x v="3"/>
    <x v="2622"/>
    <x v="3"/>
  </r>
  <r>
    <x v="18"/>
    <x v="465"/>
    <x v="464"/>
    <x v="26"/>
    <x v="26"/>
    <x v="12"/>
    <x v="12"/>
    <x v="2623"/>
    <x v="2136"/>
  </r>
  <r>
    <x v="3"/>
    <x v="271"/>
    <x v="270"/>
    <x v="36"/>
    <x v="36"/>
    <x v="0"/>
    <x v="0"/>
    <x v="2623"/>
    <x v="3"/>
  </r>
  <r>
    <x v="4"/>
    <x v="701"/>
    <x v="700"/>
    <x v="32"/>
    <x v="32"/>
    <x v="1"/>
    <x v="1"/>
    <x v="2623"/>
    <x v="3"/>
  </r>
  <r>
    <x v="7"/>
    <x v="31"/>
    <x v="30"/>
    <x v="7"/>
    <x v="7"/>
    <x v="1"/>
    <x v="1"/>
    <x v="2624"/>
    <x v="2137"/>
  </r>
  <r>
    <x v="5"/>
    <x v="648"/>
    <x v="647"/>
    <x v="76"/>
    <x v="76"/>
    <x v="12"/>
    <x v="12"/>
    <x v="2624"/>
    <x v="3"/>
  </r>
  <r>
    <x v="18"/>
    <x v="129"/>
    <x v="128"/>
    <x v="8"/>
    <x v="8"/>
    <x v="3"/>
    <x v="3"/>
    <x v="2625"/>
    <x v="2138"/>
  </r>
  <r>
    <x v="4"/>
    <x v="751"/>
    <x v="750"/>
    <x v="36"/>
    <x v="36"/>
    <x v="0"/>
    <x v="0"/>
    <x v="2626"/>
    <x v="2139"/>
  </r>
  <r>
    <x v="1"/>
    <x v="216"/>
    <x v="215"/>
    <x v="10"/>
    <x v="10"/>
    <x v="5"/>
    <x v="5"/>
    <x v="2627"/>
    <x v="2140"/>
  </r>
  <r>
    <x v="1"/>
    <x v="157"/>
    <x v="156"/>
    <x v="6"/>
    <x v="6"/>
    <x v="4"/>
    <x v="4"/>
    <x v="2628"/>
    <x v="2141"/>
  </r>
  <r>
    <x v="5"/>
    <x v="660"/>
    <x v="659"/>
    <x v="23"/>
    <x v="23"/>
    <x v="6"/>
    <x v="6"/>
    <x v="2629"/>
    <x v="3"/>
  </r>
  <r>
    <x v="19"/>
    <x v="41"/>
    <x v="40"/>
    <x v="8"/>
    <x v="8"/>
    <x v="3"/>
    <x v="3"/>
    <x v="2630"/>
    <x v="3"/>
  </r>
  <r>
    <x v="5"/>
    <x v="669"/>
    <x v="668"/>
    <x v="10"/>
    <x v="10"/>
    <x v="5"/>
    <x v="5"/>
    <x v="2631"/>
    <x v="3"/>
  </r>
  <r>
    <x v="10"/>
    <x v="87"/>
    <x v="86"/>
    <x v="8"/>
    <x v="8"/>
    <x v="3"/>
    <x v="3"/>
    <x v="2632"/>
    <x v="3"/>
  </r>
  <r>
    <x v="11"/>
    <x v="43"/>
    <x v="42"/>
    <x v="5"/>
    <x v="5"/>
    <x v="3"/>
    <x v="3"/>
    <x v="2633"/>
    <x v="3"/>
  </r>
  <r>
    <x v="3"/>
    <x v="647"/>
    <x v="646"/>
    <x v="16"/>
    <x v="16"/>
    <x v="7"/>
    <x v="7"/>
    <x v="2633"/>
    <x v="3"/>
  </r>
  <r>
    <x v="14"/>
    <x v="52"/>
    <x v="51"/>
    <x v="8"/>
    <x v="8"/>
    <x v="3"/>
    <x v="3"/>
    <x v="2634"/>
    <x v="3"/>
  </r>
  <r>
    <x v="7"/>
    <x v="250"/>
    <x v="249"/>
    <x v="8"/>
    <x v="8"/>
    <x v="3"/>
    <x v="3"/>
    <x v="2635"/>
    <x v="3"/>
  </r>
  <r>
    <x v="5"/>
    <x v="671"/>
    <x v="670"/>
    <x v="42"/>
    <x v="42"/>
    <x v="4"/>
    <x v="4"/>
    <x v="2636"/>
    <x v="3"/>
  </r>
  <r>
    <x v="1"/>
    <x v="326"/>
    <x v="325"/>
    <x v="6"/>
    <x v="6"/>
    <x v="4"/>
    <x v="4"/>
    <x v="2637"/>
    <x v="2142"/>
  </r>
  <r>
    <x v="14"/>
    <x v="476"/>
    <x v="475"/>
    <x v="25"/>
    <x v="25"/>
    <x v="4"/>
    <x v="4"/>
    <x v="2638"/>
    <x v="3"/>
  </r>
  <r>
    <x v="21"/>
    <x v="703"/>
    <x v="702"/>
    <x v="76"/>
    <x v="76"/>
    <x v="12"/>
    <x v="12"/>
    <x v="2639"/>
    <x v="1369"/>
  </r>
  <r>
    <x v="3"/>
    <x v="227"/>
    <x v="226"/>
    <x v="13"/>
    <x v="13"/>
    <x v="1"/>
    <x v="1"/>
    <x v="2640"/>
    <x v="2143"/>
  </r>
  <r>
    <x v="4"/>
    <x v="424"/>
    <x v="423"/>
    <x v="8"/>
    <x v="8"/>
    <x v="3"/>
    <x v="3"/>
    <x v="2640"/>
    <x v="3"/>
  </r>
  <r>
    <x v="3"/>
    <x v="628"/>
    <x v="627"/>
    <x v="36"/>
    <x v="36"/>
    <x v="0"/>
    <x v="0"/>
    <x v="2640"/>
    <x v="3"/>
  </r>
  <r>
    <x v="1"/>
    <x v="592"/>
    <x v="591"/>
    <x v="42"/>
    <x v="42"/>
    <x v="4"/>
    <x v="4"/>
    <x v="2641"/>
    <x v="2144"/>
  </r>
  <r>
    <x v="3"/>
    <x v="713"/>
    <x v="712"/>
    <x v="16"/>
    <x v="16"/>
    <x v="7"/>
    <x v="7"/>
    <x v="2641"/>
    <x v="2145"/>
  </r>
  <r>
    <x v="4"/>
    <x v="235"/>
    <x v="234"/>
    <x v="11"/>
    <x v="11"/>
    <x v="4"/>
    <x v="4"/>
    <x v="2642"/>
    <x v="2146"/>
  </r>
  <r>
    <x v="1"/>
    <x v="680"/>
    <x v="679"/>
    <x v="5"/>
    <x v="5"/>
    <x v="3"/>
    <x v="3"/>
    <x v="2643"/>
    <x v="2147"/>
  </r>
  <r>
    <x v="8"/>
    <x v="163"/>
    <x v="162"/>
    <x v="8"/>
    <x v="8"/>
    <x v="3"/>
    <x v="3"/>
    <x v="2644"/>
    <x v="2148"/>
  </r>
  <r>
    <x v="1"/>
    <x v="576"/>
    <x v="575"/>
    <x v="28"/>
    <x v="28"/>
    <x v="13"/>
    <x v="13"/>
    <x v="2645"/>
    <x v="2149"/>
  </r>
  <r>
    <x v="6"/>
    <x v="28"/>
    <x v="27"/>
    <x v="14"/>
    <x v="14"/>
    <x v="6"/>
    <x v="6"/>
    <x v="2646"/>
    <x v="2150"/>
  </r>
  <r>
    <x v="2"/>
    <x v="752"/>
    <x v="751"/>
    <x v="85"/>
    <x v="85"/>
    <x v="5"/>
    <x v="5"/>
    <x v="2647"/>
    <x v="3"/>
  </r>
  <r>
    <x v="9"/>
    <x v="713"/>
    <x v="712"/>
    <x v="16"/>
    <x v="16"/>
    <x v="7"/>
    <x v="7"/>
    <x v="2648"/>
    <x v="3"/>
  </r>
  <r>
    <x v="3"/>
    <x v="417"/>
    <x v="416"/>
    <x v="5"/>
    <x v="5"/>
    <x v="3"/>
    <x v="3"/>
    <x v="2649"/>
    <x v="2151"/>
  </r>
  <r>
    <x v="10"/>
    <x v="569"/>
    <x v="568"/>
    <x v="70"/>
    <x v="70"/>
    <x v="8"/>
    <x v="8"/>
    <x v="2649"/>
    <x v="3"/>
  </r>
  <r>
    <x v="1"/>
    <x v="458"/>
    <x v="457"/>
    <x v="21"/>
    <x v="21"/>
    <x v="7"/>
    <x v="7"/>
    <x v="2650"/>
    <x v="2152"/>
  </r>
  <r>
    <x v="3"/>
    <x v="465"/>
    <x v="464"/>
    <x v="26"/>
    <x v="26"/>
    <x v="12"/>
    <x v="12"/>
    <x v="2651"/>
    <x v="3"/>
  </r>
  <r>
    <x v="3"/>
    <x v="660"/>
    <x v="659"/>
    <x v="23"/>
    <x v="23"/>
    <x v="6"/>
    <x v="6"/>
    <x v="2652"/>
    <x v="3"/>
  </r>
  <r>
    <x v="9"/>
    <x v="576"/>
    <x v="575"/>
    <x v="28"/>
    <x v="28"/>
    <x v="13"/>
    <x v="13"/>
    <x v="2653"/>
    <x v="2153"/>
  </r>
  <r>
    <x v="6"/>
    <x v="423"/>
    <x v="422"/>
    <x v="13"/>
    <x v="13"/>
    <x v="1"/>
    <x v="1"/>
    <x v="2653"/>
    <x v="2154"/>
  </r>
  <r>
    <x v="2"/>
    <x v="690"/>
    <x v="689"/>
    <x v="70"/>
    <x v="70"/>
    <x v="8"/>
    <x v="8"/>
    <x v="2654"/>
    <x v="3"/>
  </r>
  <r>
    <x v="7"/>
    <x v="67"/>
    <x v="66"/>
    <x v="15"/>
    <x v="15"/>
    <x v="1"/>
    <x v="1"/>
    <x v="2655"/>
    <x v="3"/>
  </r>
  <r>
    <x v="3"/>
    <x v="753"/>
    <x v="752"/>
    <x v="27"/>
    <x v="27"/>
    <x v="4"/>
    <x v="4"/>
    <x v="2655"/>
    <x v="3"/>
  </r>
  <r>
    <x v="5"/>
    <x v="409"/>
    <x v="408"/>
    <x v="16"/>
    <x v="16"/>
    <x v="7"/>
    <x v="7"/>
    <x v="2656"/>
    <x v="3"/>
  </r>
  <r>
    <x v="1"/>
    <x v="722"/>
    <x v="721"/>
    <x v="10"/>
    <x v="10"/>
    <x v="5"/>
    <x v="5"/>
    <x v="2657"/>
    <x v="3"/>
  </r>
  <r>
    <x v="2"/>
    <x v="573"/>
    <x v="572"/>
    <x v="72"/>
    <x v="72"/>
    <x v="11"/>
    <x v="11"/>
    <x v="2658"/>
    <x v="3"/>
  </r>
  <r>
    <x v="10"/>
    <x v="230"/>
    <x v="229"/>
    <x v="8"/>
    <x v="8"/>
    <x v="3"/>
    <x v="3"/>
    <x v="2659"/>
    <x v="3"/>
  </r>
  <r>
    <x v="7"/>
    <x v="28"/>
    <x v="27"/>
    <x v="14"/>
    <x v="14"/>
    <x v="6"/>
    <x v="6"/>
    <x v="2660"/>
    <x v="3"/>
  </r>
  <r>
    <x v="3"/>
    <x v="754"/>
    <x v="753"/>
    <x v="21"/>
    <x v="21"/>
    <x v="7"/>
    <x v="7"/>
    <x v="2661"/>
    <x v="2155"/>
  </r>
  <r>
    <x v="3"/>
    <x v="755"/>
    <x v="754"/>
    <x v="9"/>
    <x v="9"/>
    <x v="4"/>
    <x v="4"/>
    <x v="2662"/>
    <x v="3"/>
  </r>
  <r>
    <x v="3"/>
    <x v="652"/>
    <x v="651"/>
    <x v="8"/>
    <x v="8"/>
    <x v="3"/>
    <x v="3"/>
    <x v="2663"/>
    <x v="2156"/>
  </r>
  <r>
    <x v="2"/>
    <x v="466"/>
    <x v="465"/>
    <x v="9"/>
    <x v="9"/>
    <x v="4"/>
    <x v="4"/>
    <x v="2663"/>
    <x v="3"/>
  </r>
  <r>
    <x v="5"/>
    <x v="733"/>
    <x v="732"/>
    <x v="62"/>
    <x v="62"/>
    <x v="12"/>
    <x v="12"/>
    <x v="2664"/>
    <x v="3"/>
  </r>
  <r>
    <x v="3"/>
    <x v="293"/>
    <x v="292"/>
    <x v="14"/>
    <x v="14"/>
    <x v="6"/>
    <x v="6"/>
    <x v="2665"/>
    <x v="2157"/>
  </r>
  <r>
    <x v="2"/>
    <x v="449"/>
    <x v="448"/>
    <x v="5"/>
    <x v="5"/>
    <x v="3"/>
    <x v="3"/>
    <x v="2666"/>
    <x v="2158"/>
  </r>
  <r>
    <x v="5"/>
    <x v="575"/>
    <x v="574"/>
    <x v="29"/>
    <x v="29"/>
    <x v="12"/>
    <x v="12"/>
    <x v="2667"/>
    <x v="3"/>
  </r>
  <r>
    <x v="0"/>
    <x v="704"/>
    <x v="703"/>
    <x v="70"/>
    <x v="70"/>
    <x v="8"/>
    <x v="8"/>
    <x v="2668"/>
    <x v="3"/>
  </r>
  <r>
    <x v="23"/>
    <x v="63"/>
    <x v="62"/>
    <x v="11"/>
    <x v="11"/>
    <x v="4"/>
    <x v="4"/>
    <x v="2669"/>
    <x v="3"/>
  </r>
  <r>
    <x v="3"/>
    <x v="496"/>
    <x v="495"/>
    <x v="11"/>
    <x v="11"/>
    <x v="4"/>
    <x v="4"/>
    <x v="2670"/>
    <x v="2159"/>
  </r>
  <r>
    <x v="9"/>
    <x v="218"/>
    <x v="217"/>
    <x v="42"/>
    <x v="42"/>
    <x v="4"/>
    <x v="4"/>
    <x v="2671"/>
    <x v="2160"/>
  </r>
  <r>
    <x v="21"/>
    <x v="372"/>
    <x v="371"/>
    <x v="58"/>
    <x v="58"/>
    <x v="16"/>
    <x v="16"/>
    <x v="2672"/>
    <x v="3"/>
  </r>
  <r>
    <x v="5"/>
    <x v="717"/>
    <x v="716"/>
    <x v="76"/>
    <x v="76"/>
    <x v="12"/>
    <x v="12"/>
    <x v="2673"/>
    <x v="3"/>
  </r>
  <r>
    <x v="10"/>
    <x v="52"/>
    <x v="51"/>
    <x v="8"/>
    <x v="8"/>
    <x v="3"/>
    <x v="3"/>
    <x v="2674"/>
    <x v="2161"/>
  </r>
  <r>
    <x v="7"/>
    <x v="111"/>
    <x v="110"/>
    <x v="23"/>
    <x v="23"/>
    <x v="6"/>
    <x v="6"/>
    <x v="2675"/>
    <x v="2162"/>
  </r>
  <r>
    <x v="9"/>
    <x v="756"/>
    <x v="755"/>
    <x v="16"/>
    <x v="16"/>
    <x v="7"/>
    <x v="7"/>
    <x v="2676"/>
    <x v="2163"/>
  </r>
  <r>
    <x v="10"/>
    <x v="563"/>
    <x v="562"/>
    <x v="7"/>
    <x v="7"/>
    <x v="1"/>
    <x v="1"/>
    <x v="2676"/>
    <x v="1550"/>
  </r>
  <r>
    <x v="4"/>
    <x v="189"/>
    <x v="188"/>
    <x v="9"/>
    <x v="9"/>
    <x v="4"/>
    <x v="4"/>
    <x v="2676"/>
    <x v="3"/>
  </r>
  <r>
    <x v="14"/>
    <x v="138"/>
    <x v="137"/>
    <x v="10"/>
    <x v="10"/>
    <x v="5"/>
    <x v="5"/>
    <x v="2677"/>
    <x v="3"/>
  </r>
  <r>
    <x v="18"/>
    <x v="372"/>
    <x v="371"/>
    <x v="58"/>
    <x v="58"/>
    <x v="16"/>
    <x v="16"/>
    <x v="2677"/>
    <x v="3"/>
  </r>
  <r>
    <x v="2"/>
    <x v="686"/>
    <x v="685"/>
    <x v="21"/>
    <x v="21"/>
    <x v="7"/>
    <x v="7"/>
    <x v="2678"/>
    <x v="2164"/>
  </r>
  <r>
    <x v="10"/>
    <x v="24"/>
    <x v="23"/>
    <x v="5"/>
    <x v="5"/>
    <x v="3"/>
    <x v="3"/>
    <x v="2679"/>
    <x v="1411"/>
  </r>
  <r>
    <x v="3"/>
    <x v="534"/>
    <x v="533"/>
    <x v="36"/>
    <x v="36"/>
    <x v="0"/>
    <x v="0"/>
    <x v="2680"/>
    <x v="3"/>
  </r>
  <r>
    <x v="18"/>
    <x v="32"/>
    <x v="31"/>
    <x v="5"/>
    <x v="5"/>
    <x v="3"/>
    <x v="3"/>
    <x v="2681"/>
    <x v="2165"/>
  </r>
  <r>
    <x v="2"/>
    <x v="757"/>
    <x v="756"/>
    <x v="37"/>
    <x v="37"/>
    <x v="12"/>
    <x v="12"/>
    <x v="2681"/>
    <x v="3"/>
  </r>
  <r>
    <x v="21"/>
    <x v="461"/>
    <x v="460"/>
    <x v="44"/>
    <x v="44"/>
    <x v="15"/>
    <x v="15"/>
    <x v="2682"/>
    <x v="3"/>
  </r>
  <r>
    <x v="6"/>
    <x v="415"/>
    <x v="414"/>
    <x v="13"/>
    <x v="13"/>
    <x v="1"/>
    <x v="1"/>
    <x v="2683"/>
    <x v="2166"/>
  </r>
  <r>
    <x v="10"/>
    <x v="251"/>
    <x v="250"/>
    <x v="8"/>
    <x v="8"/>
    <x v="3"/>
    <x v="3"/>
    <x v="2684"/>
    <x v="3"/>
  </r>
  <r>
    <x v="3"/>
    <x v="757"/>
    <x v="756"/>
    <x v="37"/>
    <x v="37"/>
    <x v="12"/>
    <x v="12"/>
    <x v="2685"/>
    <x v="2167"/>
  </r>
  <r>
    <x v="5"/>
    <x v="758"/>
    <x v="757"/>
    <x v="47"/>
    <x v="47"/>
    <x v="12"/>
    <x v="12"/>
    <x v="2686"/>
    <x v="2168"/>
  </r>
  <r>
    <x v="4"/>
    <x v="77"/>
    <x v="76"/>
    <x v="8"/>
    <x v="8"/>
    <x v="3"/>
    <x v="3"/>
    <x v="2687"/>
    <x v="2169"/>
  </r>
  <r>
    <x v="2"/>
    <x v="502"/>
    <x v="501"/>
    <x v="14"/>
    <x v="14"/>
    <x v="6"/>
    <x v="6"/>
    <x v="2688"/>
    <x v="3"/>
  </r>
  <r>
    <x v="5"/>
    <x v="759"/>
    <x v="758"/>
    <x v="69"/>
    <x v="69"/>
    <x v="4"/>
    <x v="4"/>
    <x v="2689"/>
    <x v="2170"/>
  </r>
  <r>
    <x v="2"/>
    <x v="307"/>
    <x v="306"/>
    <x v="58"/>
    <x v="58"/>
    <x v="16"/>
    <x v="16"/>
    <x v="2689"/>
    <x v="3"/>
  </r>
  <r>
    <x v="1"/>
    <x v="117"/>
    <x v="116"/>
    <x v="8"/>
    <x v="8"/>
    <x v="3"/>
    <x v="3"/>
    <x v="2690"/>
    <x v="2171"/>
  </r>
  <r>
    <x v="19"/>
    <x v="511"/>
    <x v="510"/>
    <x v="42"/>
    <x v="42"/>
    <x v="4"/>
    <x v="4"/>
    <x v="2690"/>
    <x v="3"/>
  </r>
  <r>
    <x v="1"/>
    <x v="507"/>
    <x v="506"/>
    <x v="9"/>
    <x v="9"/>
    <x v="4"/>
    <x v="4"/>
    <x v="2691"/>
    <x v="2172"/>
  </r>
  <r>
    <x v="2"/>
    <x v="709"/>
    <x v="708"/>
    <x v="51"/>
    <x v="51"/>
    <x v="11"/>
    <x v="11"/>
    <x v="2692"/>
    <x v="2173"/>
  </r>
  <r>
    <x v="10"/>
    <x v="760"/>
    <x v="759"/>
    <x v="78"/>
    <x v="78"/>
    <x v="19"/>
    <x v="19"/>
    <x v="2693"/>
    <x v="3"/>
  </r>
  <r>
    <x v="3"/>
    <x v="616"/>
    <x v="615"/>
    <x v="28"/>
    <x v="28"/>
    <x v="13"/>
    <x v="13"/>
    <x v="2693"/>
    <x v="3"/>
  </r>
  <r>
    <x v="5"/>
    <x v="143"/>
    <x v="142"/>
    <x v="32"/>
    <x v="32"/>
    <x v="1"/>
    <x v="1"/>
    <x v="2693"/>
    <x v="3"/>
  </r>
  <r>
    <x v="3"/>
    <x v="393"/>
    <x v="392"/>
    <x v="63"/>
    <x v="63"/>
    <x v="13"/>
    <x v="13"/>
    <x v="2694"/>
    <x v="3"/>
  </r>
  <r>
    <x v="3"/>
    <x v="119"/>
    <x v="118"/>
    <x v="8"/>
    <x v="8"/>
    <x v="3"/>
    <x v="3"/>
    <x v="2695"/>
    <x v="2174"/>
  </r>
  <r>
    <x v="4"/>
    <x v="629"/>
    <x v="628"/>
    <x v="11"/>
    <x v="11"/>
    <x v="4"/>
    <x v="4"/>
    <x v="2696"/>
    <x v="3"/>
  </r>
  <r>
    <x v="3"/>
    <x v="433"/>
    <x v="432"/>
    <x v="26"/>
    <x v="26"/>
    <x v="12"/>
    <x v="12"/>
    <x v="2696"/>
    <x v="3"/>
  </r>
  <r>
    <x v="8"/>
    <x v="160"/>
    <x v="159"/>
    <x v="5"/>
    <x v="5"/>
    <x v="3"/>
    <x v="3"/>
    <x v="2697"/>
    <x v="2175"/>
  </r>
  <r>
    <x v="2"/>
    <x v="434"/>
    <x v="433"/>
    <x v="10"/>
    <x v="10"/>
    <x v="5"/>
    <x v="5"/>
    <x v="2698"/>
    <x v="2176"/>
  </r>
  <r>
    <x v="1"/>
    <x v="253"/>
    <x v="252"/>
    <x v="25"/>
    <x v="25"/>
    <x v="4"/>
    <x v="4"/>
    <x v="2698"/>
    <x v="3"/>
  </r>
  <r>
    <x v="2"/>
    <x v="456"/>
    <x v="455"/>
    <x v="52"/>
    <x v="52"/>
    <x v="12"/>
    <x v="12"/>
    <x v="2699"/>
    <x v="3"/>
  </r>
  <r>
    <x v="9"/>
    <x v="235"/>
    <x v="234"/>
    <x v="11"/>
    <x v="11"/>
    <x v="4"/>
    <x v="4"/>
    <x v="2700"/>
    <x v="3"/>
  </r>
  <r>
    <x v="7"/>
    <x v="649"/>
    <x v="648"/>
    <x v="70"/>
    <x v="70"/>
    <x v="8"/>
    <x v="8"/>
    <x v="2701"/>
    <x v="3"/>
  </r>
  <r>
    <x v="10"/>
    <x v="36"/>
    <x v="35"/>
    <x v="8"/>
    <x v="8"/>
    <x v="3"/>
    <x v="3"/>
    <x v="2702"/>
    <x v="2177"/>
  </r>
  <r>
    <x v="3"/>
    <x v="685"/>
    <x v="684"/>
    <x v="73"/>
    <x v="73"/>
    <x v="12"/>
    <x v="12"/>
    <x v="2703"/>
    <x v="2178"/>
  </r>
  <r>
    <x v="3"/>
    <x v="761"/>
    <x v="760"/>
    <x v="66"/>
    <x v="66"/>
    <x v="0"/>
    <x v="0"/>
    <x v="2704"/>
    <x v="3"/>
  </r>
  <r>
    <x v="1"/>
    <x v="762"/>
    <x v="761"/>
    <x v="63"/>
    <x v="63"/>
    <x v="13"/>
    <x v="13"/>
    <x v="2705"/>
    <x v="3"/>
  </r>
  <r>
    <x v="2"/>
    <x v="238"/>
    <x v="237"/>
    <x v="13"/>
    <x v="13"/>
    <x v="1"/>
    <x v="1"/>
    <x v="2706"/>
    <x v="2179"/>
  </r>
  <r>
    <x v="19"/>
    <x v="722"/>
    <x v="721"/>
    <x v="10"/>
    <x v="10"/>
    <x v="5"/>
    <x v="5"/>
    <x v="2707"/>
    <x v="3"/>
  </r>
  <r>
    <x v="9"/>
    <x v="664"/>
    <x v="663"/>
    <x v="11"/>
    <x v="11"/>
    <x v="4"/>
    <x v="4"/>
    <x v="2707"/>
    <x v="3"/>
  </r>
  <r>
    <x v="14"/>
    <x v="340"/>
    <x v="339"/>
    <x v="63"/>
    <x v="63"/>
    <x v="13"/>
    <x v="13"/>
    <x v="2708"/>
    <x v="3"/>
  </r>
  <r>
    <x v="6"/>
    <x v="392"/>
    <x v="391"/>
    <x v="21"/>
    <x v="21"/>
    <x v="7"/>
    <x v="7"/>
    <x v="2709"/>
    <x v="3"/>
  </r>
  <r>
    <x v="9"/>
    <x v="429"/>
    <x v="428"/>
    <x v="28"/>
    <x v="28"/>
    <x v="13"/>
    <x v="13"/>
    <x v="2710"/>
    <x v="2180"/>
  </r>
  <r>
    <x v="9"/>
    <x v="153"/>
    <x v="152"/>
    <x v="25"/>
    <x v="25"/>
    <x v="4"/>
    <x v="4"/>
    <x v="2710"/>
    <x v="3"/>
  </r>
  <r>
    <x v="9"/>
    <x v="307"/>
    <x v="306"/>
    <x v="58"/>
    <x v="58"/>
    <x v="16"/>
    <x v="16"/>
    <x v="2710"/>
    <x v="3"/>
  </r>
  <r>
    <x v="2"/>
    <x v="689"/>
    <x v="688"/>
    <x v="58"/>
    <x v="58"/>
    <x v="16"/>
    <x v="16"/>
    <x v="2711"/>
    <x v="3"/>
  </r>
  <r>
    <x v="1"/>
    <x v="565"/>
    <x v="564"/>
    <x v="6"/>
    <x v="6"/>
    <x v="4"/>
    <x v="4"/>
    <x v="2712"/>
    <x v="3"/>
  </r>
  <r>
    <x v="10"/>
    <x v="378"/>
    <x v="377"/>
    <x v="10"/>
    <x v="10"/>
    <x v="5"/>
    <x v="5"/>
    <x v="2712"/>
    <x v="3"/>
  </r>
  <r>
    <x v="0"/>
    <x v="578"/>
    <x v="577"/>
    <x v="26"/>
    <x v="26"/>
    <x v="12"/>
    <x v="12"/>
    <x v="2713"/>
    <x v="3"/>
  </r>
  <r>
    <x v="5"/>
    <x v="476"/>
    <x v="475"/>
    <x v="25"/>
    <x v="25"/>
    <x v="4"/>
    <x v="4"/>
    <x v="2714"/>
    <x v="2181"/>
  </r>
  <r>
    <x v="5"/>
    <x v="441"/>
    <x v="440"/>
    <x v="6"/>
    <x v="6"/>
    <x v="4"/>
    <x v="4"/>
    <x v="2714"/>
    <x v="3"/>
  </r>
  <r>
    <x v="2"/>
    <x v="455"/>
    <x v="454"/>
    <x v="49"/>
    <x v="49"/>
    <x v="7"/>
    <x v="7"/>
    <x v="2715"/>
    <x v="3"/>
  </r>
  <r>
    <x v="21"/>
    <x v="481"/>
    <x v="480"/>
    <x v="55"/>
    <x v="55"/>
    <x v="8"/>
    <x v="8"/>
    <x v="2716"/>
    <x v="3"/>
  </r>
  <r>
    <x v="7"/>
    <x v="218"/>
    <x v="217"/>
    <x v="42"/>
    <x v="42"/>
    <x v="4"/>
    <x v="4"/>
    <x v="2716"/>
    <x v="3"/>
  </r>
  <r>
    <x v="5"/>
    <x v="763"/>
    <x v="762"/>
    <x v="37"/>
    <x v="37"/>
    <x v="12"/>
    <x v="12"/>
    <x v="2717"/>
    <x v="3"/>
  </r>
  <r>
    <x v="1"/>
    <x v="748"/>
    <x v="747"/>
    <x v="0"/>
    <x v="0"/>
    <x v="0"/>
    <x v="0"/>
    <x v="2718"/>
    <x v="2182"/>
  </r>
  <r>
    <x v="18"/>
    <x v="764"/>
    <x v="763"/>
    <x v="70"/>
    <x v="70"/>
    <x v="8"/>
    <x v="8"/>
    <x v="2719"/>
    <x v="2183"/>
  </r>
  <r>
    <x v="3"/>
    <x v="765"/>
    <x v="764"/>
    <x v="36"/>
    <x v="36"/>
    <x v="0"/>
    <x v="0"/>
    <x v="2719"/>
    <x v="2184"/>
  </r>
  <r>
    <x v="8"/>
    <x v="68"/>
    <x v="67"/>
    <x v="8"/>
    <x v="8"/>
    <x v="3"/>
    <x v="3"/>
    <x v="2720"/>
    <x v="2185"/>
  </r>
  <r>
    <x v="7"/>
    <x v="126"/>
    <x v="125"/>
    <x v="32"/>
    <x v="32"/>
    <x v="1"/>
    <x v="1"/>
    <x v="2721"/>
    <x v="3"/>
  </r>
  <r>
    <x v="8"/>
    <x v="166"/>
    <x v="165"/>
    <x v="8"/>
    <x v="8"/>
    <x v="3"/>
    <x v="3"/>
    <x v="2722"/>
    <x v="2186"/>
  </r>
  <r>
    <x v="5"/>
    <x v="173"/>
    <x v="172"/>
    <x v="9"/>
    <x v="9"/>
    <x v="4"/>
    <x v="4"/>
    <x v="2723"/>
    <x v="2187"/>
  </r>
  <r>
    <x v="9"/>
    <x v="485"/>
    <x v="484"/>
    <x v="70"/>
    <x v="70"/>
    <x v="8"/>
    <x v="8"/>
    <x v="2723"/>
    <x v="1369"/>
  </r>
  <r>
    <x v="3"/>
    <x v="766"/>
    <x v="765"/>
    <x v="42"/>
    <x v="42"/>
    <x v="4"/>
    <x v="4"/>
    <x v="2723"/>
    <x v="2188"/>
  </r>
  <r>
    <x v="1"/>
    <x v="23"/>
    <x v="22"/>
    <x v="12"/>
    <x v="12"/>
    <x v="1"/>
    <x v="1"/>
    <x v="2723"/>
    <x v="3"/>
  </r>
  <r>
    <x v="11"/>
    <x v="36"/>
    <x v="35"/>
    <x v="8"/>
    <x v="8"/>
    <x v="3"/>
    <x v="3"/>
    <x v="2723"/>
    <x v="3"/>
  </r>
  <r>
    <x v="3"/>
    <x v="732"/>
    <x v="731"/>
    <x v="67"/>
    <x v="67"/>
    <x v="5"/>
    <x v="5"/>
    <x v="2724"/>
    <x v="3"/>
  </r>
  <r>
    <x v="4"/>
    <x v="233"/>
    <x v="232"/>
    <x v="25"/>
    <x v="25"/>
    <x v="4"/>
    <x v="4"/>
    <x v="2725"/>
    <x v="3"/>
  </r>
  <r>
    <x v="0"/>
    <x v="148"/>
    <x v="147"/>
    <x v="10"/>
    <x v="10"/>
    <x v="5"/>
    <x v="5"/>
    <x v="2726"/>
    <x v="2189"/>
  </r>
  <r>
    <x v="6"/>
    <x v="476"/>
    <x v="475"/>
    <x v="25"/>
    <x v="25"/>
    <x v="4"/>
    <x v="4"/>
    <x v="2726"/>
    <x v="3"/>
  </r>
  <r>
    <x v="1"/>
    <x v="220"/>
    <x v="219"/>
    <x v="7"/>
    <x v="7"/>
    <x v="1"/>
    <x v="1"/>
    <x v="2727"/>
    <x v="3"/>
  </r>
  <r>
    <x v="11"/>
    <x v="372"/>
    <x v="371"/>
    <x v="58"/>
    <x v="58"/>
    <x v="16"/>
    <x v="16"/>
    <x v="2728"/>
    <x v="3"/>
  </r>
  <r>
    <x v="2"/>
    <x v="164"/>
    <x v="163"/>
    <x v="16"/>
    <x v="16"/>
    <x v="7"/>
    <x v="7"/>
    <x v="2729"/>
    <x v="3"/>
  </r>
  <r>
    <x v="19"/>
    <x v="529"/>
    <x v="528"/>
    <x v="70"/>
    <x v="70"/>
    <x v="8"/>
    <x v="8"/>
    <x v="2730"/>
    <x v="3"/>
  </r>
  <r>
    <x v="1"/>
    <x v="767"/>
    <x v="766"/>
    <x v="75"/>
    <x v="75"/>
    <x v="11"/>
    <x v="11"/>
    <x v="2731"/>
    <x v="2190"/>
  </r>
  <r>
    <x v="2"/>
    <x v="742"/>
    <x v="741"/>
    <x v="68"/>
    <x v="68"/>
    <x v="14"/>
    <x v="14"/>
    <x v="2732"/>
    <x v="3"/>
  </r>
  <r>
    <x v="9"/>
    <x v="78"/>
    <x v="77"/>
    <x v="5"/>
    <x v="5"/>
    <x v="3"/>
    <x v="3"/>
    <x v="2733"/>
    <x v="2191"/>
  </r>
  <r>
    <x v="3"/>
    <x v="768"/>
    <x v="767"/>
    <x v="28"/>
    <x v="28"/>
    <x v="13"/>
    <x v="13"/>
    <x v="2733"/>
    <x v="3"/>
  </r>
  <r>
    <x v="12"/>
    <x v="288"/>
    <x v="287"/>
    <x v="8"/>
    <x v="8"/>
    <x v="3"/>
    <x v="3"/>
    <x v="2734"/>
    <x v="2192"/>
  </r>
  <r>
    <x v="10"/>
    <x v="120"/>
    <x v="119"/>
    <x v="32"/>
    <x v="32"/>
    <x v="1"/>
    <x v="1"/>
    <x v="2735"/>
    <x v="3"/>
  </r>
  <r>
    <x v="4"/>
    <x v="117"/>
    <x v="116"/>
    <x v="8"/>
    <x v="8"/>
    <x v="3"/>
    <x v="3"/>
    <x v="2736"/>
    <x v="2193"/>
  </r>
  <r>
    <x v="2"/>
    <x v="729"/>
    <x v="728"/>
    <x v="25"/>
    <x v="25"/>
    <x v="4"/>
    <x v="4"/>
    <x v="2737"/>
    <x v="1761"/>
  </r>
  <r>
    <x v="3"/>
    <x v="309"/>
    <x v="308"/>
    <x v="7"/>
    <x v="7"/>
    <x v="1"/>
    <x v="1"/>
    <x v="2737"/>
    <x v="3"/>
  </r>
  <r>
    <x v="1"/>
    <x v="634"/>
    <x v="633"/>
    <x v="5"/>
    <x v="5"/>
    <x v="3"/>
    <x v="3"/>
    <x v="2738"/>
    <x v="3"/>
  </r>
  <r>
    <x v="26"/>
    <x v="71"/>
    <x v="70"/>
    <x v="14"/>
    <x v="14"/>
    <x v="6"/>
    <x v="6"/>
    <x v="2738"/>
    <x v="3"/>
  </r>
  <r>
    <x v="3"/>
    <x v="740"/>
    <x v="739"/>
    <x v="38"/>
    <x v="38"/>
    <x v="1"/>
    <x v="1"/>
    <x v="2739"/>
    <x v="2194"/>
  </r>
  <r>
    <x v="4"/>
    <x v="130"/>
    <x v="129"/>
    <x v="33"/>
    <x v="33"/>
    <x v="4"/>
    <x v="4"/>
    <x v="2739"/>
    <x v="2125"/>
  </r>
  <r>
    <x v="10"/>
    <x v="127"/>
    <x v="126"/>
    <x v="14"/>
    <x v="14"/>
    <x v="6"/>
    <x v="6"/>
    <x v="2739"/>
    <x v="3"/>
  </r>
  <r>
    <x v="21"/>
    <x v="559"/>
    <x v="558"/>
    <x v="76"/>
    <x v="76"/>
    <x v="12"/>
    <x v="12"/>
    <x v="2740"/>
    <x v="3"/>
  </r>
  <r>
    <x v="18"/>
    <x v="52"/>
    <x v="51"/>
    <x v="8"/>
    <x v="8"/>
    <x v="3"/>
    <x v="3"/>
    <x v="2741"/>
    <x v="2195"/>
  </r>
  <r>
    <x v="5"/>
    <x v="413"/>
    <x v="412"/>
    <x v="11"/>
    <x v="11"/>
    <x v="4"/>
    <x v="4"/>
    <x v="2741"/>
    <x v="2190"/>
  </r>
  <r>
    <x v="10"/>
    <x v="725"/>
    <x v="724"/>
    <x v="85"/>
    <x v="85"/>
    <x v="5"/>
    <x v="5"/>
    <x v="2742"/>
    <x v="3"/>
  </r>
  <r>
    <x v="1"/>
    <x v="628"/>
    <x v="627"/>
    <x v="36"/>
    <x v="36"/>
    <x v="0"/>
    <x v="0"/>
    <x v="2743"/>
    <x v="3"/>
  </r>
  <r>
    <x v="9"/>
    <x v="147"/>
    <x v="146"/>
    <x v="8"/>
    <x v="8"/>
    <x v="3"/>
    <x v="3"/>
    <x v="2743"/>
    <x v="3"/>
  </r>
  <r>
    <x v="6"/>
    <x v="157"/>
    <x v="156"/>
    <x v="6"/>
    <x v="6"/>
    <x v="4"/>
    <x v="4"/>
    <x v="2744"/>
    <x v="2196"/>
  </r>
  <r>
    <x v="11"/>
    <x v="421"/>
    <x v="420"/>
    <x v="52"/>
    <x v="52"/>
    <x v="12"/>
    <x v="12"/>
    <x v="2744"/>
    <x v="3"/>
  </r>
  <r>
    <x v="1"/>
    <x v="375"/>
    <x v="374"/>
    <x v="11"/>
    <x v="11"/>
    <x v="4"/>
    <x v="4"/>
    <x v="2745"/>
    <x v="3"/>
  </r>
  <r>
    <x v="2"/>
    <x v="418"/>
    <x v="417"/>
    <x v="10"/>
    <x v="10"/>
    <x v="5"/>
    <x v="5"/>
    <x v="2746"/>
    <x v="3"/>
  </r>
  <r>
    <x v="1"/>
    <x v="388"/>
    <x v="387"/>
    <x v="8"/>
    <x v="8"/>
    <x v="3"/>
    <x v="3"/>
    <x v="2747"/>
    <x v="2197"/>
  </r>
  <r>
    <x v="17"/>
    <x v="425"/>
    <x v="424"/>
    <x v="42"/>
    <x v="42"/>
    <x v="4"/>
    <x v="4"/>
    <x v="2748"/>
    <x v="3"/>
  </r>
  <r>
    <x v="2"/>
    <x v="451"/>
    <x v="450"/>
    <x v="21"/>
    <x v="21"/>
    <x v="7"/>
    <x v="7"/>
    <x v="2749"/>
    <x v="3"/>
  </r>
  <r>
    <x v="9"/>
    <x v="430"/>
    <x v="429"/>
    <x v="5"/>
    <x v="5"/>
    <x v="3"/>
    <x v="3"/>
    <x v="2750"/>
    <x v="3"/>
  </r>
  <r>
    <x v="6"/>
    <x v="467"/>
    <x v="466"/>
    <x v="10"/>
    <x v="10"/>
    <x v="5"/>
    <x v="5"/>
    <x v="2751"/>
    <x v="2198"/>
  </r>
  <r>
    <x v="2"/>
    <x v="172"/>
    <x v="171"/>
    <x v="16"/>
    <x v="16"/>
    <x v="7"/>
    <x v="7"/>
    <x v="2752"/>
    <x v="3"/>
  </r>
  <r>
    <x v="9"/>
    <x v="22"/>
    <x v="21"/>
    <x v="5"/>
    <x v="5"/>
    <x v="3"/>
    <x v="3"/>
    <x v="2752"/>
    <x v="3"/>
  </r>
  <r>
    <x v="10"/>
    <x v="235"/>
    <x v="234"/>
    <x v="11"/>
    <x v="11"/>
    <x v="4"/>
    <x v="4"/>
    <x v="2752"/>
    <x v="3"/>
  </r>
  <r>
    <x v="11"/>
    <x v="373"/>
    <x v="372"/>
    <x v="62"/>
    <x v="62"/>
    <x v="12"/>
    <x v="12"/>
    <x v="2752"/>
    <x v="3"/>
  </r>
  <r>
    <x v="3"/>
    <x v="221"/>
    <x v="220"/>
    <x v="32"/>
    <x v="32"/>
    <x v="1"/>
    <x v="1"/>
    <x v="2753"/>
    <x v="2199"/>
  </r>
  <r>
    <x v="19"/>
    <x v="485"/>
    <x v="484"/>
    <x v="70"/>
    <x v="70"/>
    <x v="8"/>
    <x v="8"/>
    <x v="2754"/>
    <x v="3"/>
  </r>
  <r>
    <x v="5"/>
    <x v="769"/>
    <x v="768"/>
    <x v="15"/>
    <x v="15"/>
    <x v="1"/>
    <x v="1"/>
    <x v="2754"/>
    <x v="3"/>
  </r>
  <r>
    <x v="2"/>
    <x v="452"/>
    <x v="451"/>
    <x v="16"/>
    <x v="16"/>
    <x v="7"/>
    <x v="7"/>
    <x v="2755"/>
    <x v="2200"/>
  </r>
  <r>
    <x v="21"/>
    <x v="350"/>
    <x v="349"/>
    <x v="64"/>
    <x v="64"/>
    <x v="15"/>
    <x v="15"/>
    <x v="2755"/>
    <x v="3"/>
  </r>
  <r>
    <x v="3"/>
    <x v="737"/>
    <x v="736"/>
    <x v="28"/>
    <x v="28"/>
    <x v="13"/>
    <x v="13"/>
    <x v="2756"/>
    <x v="3"/>
  </r>
  <r>
    <x v="3"/>
    <x v="258"/>
    <x v="257"/>
    <x v="1"/>
    <x v="1"/>
    <x v="1"/>
    <x v="1"/>
    <x v="2756"/>
    <x v="3"/>
  </r>
  <r>
    <x v="5"/>
    <x v="704"/>
    <x v="703"/>
    <x v="70"/>
    <x v="70"/>
    <x v="8"/>
    <x v="8"/>
    <x v="2757"/>
    <x v="2172"/>
  </r>
  <r>
    <x v="12"/>
    <x v="45"/>
    <x v="44"/>
    <x v="11"/>
    <x v="11"/>
    <x v="4"/>
    <x v="4"/>
    <x v="2757"/>
    <x v="3"/>
  </r>
  <r>
    <x v="10"/>
    <x v="506"/>
    <x v="505"/>
    <x v="14"/>
    <x v="14"/>
    <x v="6"/>
    <x v="6"/>
    <x v="2757"/>
    <x v="3"/>
  </r>
  <r>
    <x v="9"/>
    <x v="203"/>
    <x v="202"/>
    <x v="5"/>
    <x v="5"/>
    <x v="3"/>
    <x v="3"/>
    <x v="2758"/>
    <x v="2201"/>
  </r>
  <r>
    <x v="1"/>
    <x v="9"/>
    <x v="8"/>
    <x v="6"/>
    <x v="6"/>
    <x v="4"/>
    <x v="4"/>
    <x v="2758"/>
    <x v="2202"/>
  </r>
  <r>
    <x v="9"/>
    <x v="388"/>
    <x v="387"/>
    <x v="8"/>
    <x v="8"/>
    <x v="3"/>
    <x v="3"/>
    <x v="2759"/>
    <x v="2203"/>
  </r>
  <r>
    <x v="10"/>
    <x v="357"/>
    <x v="356"/>
    <x v="8"/>
    <x v="8"/>
    <x v="3"/>
    <x v="3"/>
    <x v="2759"/>
    <x v="3"/>
  </r>
  <r>
    <x v="10"/>
    <x v="373"/>
    <x v="372"/>
    <x v="62"/>
    <x v="62"/>
    <x v="12"/>
    <x v="12"/>
    <x v="2759"/>
    <x v="3"/>
  </r>
  <r>
    <x v="1"/>
    <x v="355"/>
    <x v="354"/>
    <x v="0"/>
    <x v="0"/>
    <x v="0"/>
    <x v="0"/>
    <x v="2760"/>
    <x v="2204"/>
  </r>
  <r>
    <x v="5"/>
    <x v="493"/>
    <x v="492"/>
    <x v="42"/>
    <x v="42"/>
    <x v="4"/>
    <x v="4"/>
    <x v="2761"/>
    <x v="2205"/>
  </r>
  <r>
    <x v="21"/>
    <x v="557"/>
    <x v="556"/>
    <x v="64"/>
    <x v="64"/>
    <x v="15"/>
    <x v="15"/>
    <x v="2761"/>
    <x v="1667"/>
  </r>
  <r>
    <x v="4"/>
    <x v="661"/>
    <x v="660"/>
    <x v="70"/>
    <x v="70"/>
    <x v="8"/>
    <x v="8"/>
    <x v="2762"/>
    <x v="2206"/>
  </r>
  <r>
    <x v="1"/>
    <x v="53"/>
    <x v="52"/>
    <x v="10"/>
    <x v="10"/>
    <x v="5"/>
    <x v="5"/>
    <x v="2762"/>
    <x v="3"/>
  </r>
  <r>
    <x v="9"/>
    <x v="18"/>
    <x v="17"/>
    <x v="5"/>
    <x v="5"/>
    <x v="3"/>
    <x v="3"/>
    <x v="2763"/>
    <x v="2207"/>
  </r>
  <r>
    <x v="4"/>
    <x v="413"/>
    <x v="412"/>
    <x v="11"/>
    <x v="11"/>
    <x v="4"/>
    <x v="4"/>
    <x v="2763"/>
    <x v="2208"/>
  </r>
  <r>
    <x v="1"/>
    <x v="685"/>
    <x v="684"/>
    <x v="73"/>
    <x v="73"/>
    <x v="12"/>
    <x v="12"/>
    <x v="2763"/>
    <x v="3"/>
  </r>
  <r>
    <x v="2"/>
    <x v="83"/>
    <x v="82"/>
    <x v="13"/>
    <x v="13"/>
    <x v="1"/>
    <x v="1"/>
    <x v="2764"/>
    <x v="3"/>
  </r>
  <r>
    <x v="18"/>
    <x v="340"/>
    <x v="339"/>
    <x v="63"/>
    <x v="63"/>
    <x v="13"/>
    <x v="13"/>
    <x v="2765"/>
    <x v="3"/>
  </r>
  <r>
    <x v="5"/>
    <x v="418"/>
    <x v="417"/>
    <x v="10"/>
    <x v="10"/>
    <x v="5"/>
    <x v="5"/>
    <x v="2766"/>
    <x v="2209"/>
  </r>
  <r>
    <x v="3"/>
    <x v="770"/>
    <x v="769"/>
    <x v="25"/>
    <x v="25"/>
    <x v="4"/>
    <x v="4"/>
    <x v="2766"/>
    <x v="3"/>
  </r>
  <r>
    <x v="18"/>
    <x v="497"/>
    <x v="496"/>
    <x v="70"/>
    <x v="70"/>
    <x v="8"/>
    <x v="8"/>
    <x v="2767"/>
    <x v="3"/>
  </r>
  <r>
    <x v="3"/>
    <x v="242"/>
    <x v="241"/>
    <x v="9"/>
    <x v="9"/>
    <x v="4"/>
    <x v="4"/>
    <x v="2767"/>
    <x v="3"/>
  </r>
  <r>
    <x v="18"/>
    <x v="633"/>
    <x v="632"/>
    <x v="71"/>
    <x v="71"/>
    <x v="12"/>
    <x v="12"/>
    <x v="2768"/>
    <x v="3"/>
  </r>
  <r>
    <x v="3"/>
    <x v="174"/>
    <x v="173"/>
    <x v="14"/>
    <x v="14"/>
    <x v="6"/>
    <x v="6"/>
    <x v="2768"/>
    <x v="3"/>
  </r>
  <r>
    <x v="1"/>
    <x v="629"/>
    <x v="628"/>
    <x v="11"/>
    <x v="11"/>
    <x v="4"/>
    <x v="4"/>
    <x v="2769"/>
    <x v="2210"/>
  </r>
  <r>
    <x v="1"/>
    <x v="635"/>
    <x v="634"/>
    <x v="42"/>
    <x v="42"/>
    <x v="4"/>
    <x v="4"/>
    <x v="2770"/>
    <x v="2211"/>
  </r>
  <r>
    <x v="9"/>
    <x v="458"/>
    <x v="457"/>
    <x v="21"/>
    <x v="21"/>
    <x v="7"/>
    <x v="7"/>
    <x v="2770"/>
    <x v="3"/>
  </r>
  <r>
    <x v="1"/>
    <x v="536"/>
    <x v="535"/>
    <x v="11"/>
    <x v="11"/>
    <x v="4"/>
    <x v="4"/>
    <x v="2771"/>
    <x v="2212"/>
  </r>
  <r>
    <x v="21"/>
    <x v="720"/>
    <x v="719"/>
    <x v="62"/>
    <x v="62"/>
    <x v="12"/>
    <x v="12"/>
    <x v="2771"/>
    <x v="3"/>
  </r>
  <r>
    <x v="5"/>
    <x v="285"/>
    <x v="284"/>
    <x v="9"/>
    <x v="9"/>
    <x v="4"/>
    <x v="4"/>
    <x v="2772"/>
    <x v="2213"/>
  </r>
  <r>
    <x v="6"/>
    <x v="429"/>
    <x v="428"/>
    <x v="28"/>
    <x v="28"/>
    <x v="13"/>
    <x v="13"/>
    <x v="2772"/>
    <x v="3"/>
  </r>
  <r>
    <x v="21"/>
    <x v="127"/>
    <x v="126"/>
    <x v="14"/>
    <x v="14"/>
    <x v="6"/>
    <x v="6"/>
    <x v="2772"/>
    <x v="3"/>
  </r>
  <r>
    <x v="10"/>
    <x v="45"/>
    <x v="44"/>
    <x v="11"/>
    <x v="11"/>
    <x v="4"/>
    <x v="4"/>
    <x v="2773"/>
    <x v="3"/>
  </r>
  <r>
    <x v="1"/>
    <x v="588"/>
    <x v="587"/>
    <x v="80"/>
    <x v="80"/>
    <x v="19"/>
    <x v="19"/>
    <x v="2774"/>
    <x v="2214"/>
  </r>
  <r>
    <x v="4"/>
    <x v="79"/>
    <x v="78"/>
    <x v="8"/>
    <x v="8"/>
    <x v="3"/>
    <x v="3"/>
    <x v="2775"/>
    <x v="2215"/>
  </r>
  <r>
    <x v="5"/>
    <x v="371"/>
    <x v="370"/>
    <x v="27"/>
    <x v="27"/>
    <x v="4"/>
    <x v="4"/>
    <x v="2775"/>
    <x v="2216"/>
  </r>
  <r>
    <x v="5"/>
    <x v="579"/>
    <x v="578"/>
    <x v="5"/>
    <x v="5"/>
    <x v="3"/>
    <x v="3"/>
    <x v="2775"/>
    <x v="3"/>
  </r>
  <r>
    <x v="1"/>
    <x v="771"/>
    <x v="770"/>
    <x v="23"/>
    <x v="23"/>
    <x v="6"/>
    <x v="6"/>
    <x v="2776"/>
    <x v="3"/>
  </r>
  <r>
    <x v="4"/>
    <x v="352"/>
    <x v="351"/>
    <x v="42"/>
    <x v="42"/>
    <x v="4"/>
    <x v="4"/>
    <x v="2777"/>
    <x v="2217"/>
  </r>
  <r>
    <x v="10"/>
    <x v="74"/>
    <x v="73"/>
    <x v="5"/>
    <x v="5"/>
    <x v="3"/>
    <x v="3"/>
    <x v="2777"/>
    <x v="3"/>
  </r>
  <r>
    <x v="22"/>
    <x v="372"/>
    <x v="371"/>
    <x v="58"/>
    <x v="58"/>
    <x v="16"/>
    <x v="16"/>
    <x v="2777"/>
    <x v="3"/>
  </r>
  <r>
    <x v="2"/>
    <x v="704"/>
    <x v="703"/>
    <x v="70"/>
    <x v="70"/>
    <x v="8"/>
    <x v="8"/>
    <x v="2778"/>
    <x v="3"/>
  </r>
  <r>
    <x v="9"/>
    <x v="325"/>
    <x v="324"/>
    <x v="3"/>
    <x v="3"/>
    <x v="2"/>
    <x v="2"/>
    <x v="2778"/>
    <x v="3"/>
  </r>
  <r>
    <x v="3"/>
    <x v="642"/>
    <x v="641"/>
    <x v="16"/>
    <x v="16"/>
    <x v="7"/>
    <x v="7"/>
    <x v="2779"/>
    <x v="2218"/>
  </r>
  <r>
    <x v="6"/>
    <x v="725"/>
    <x v="724"/>
    <x v="85"/>
    <x v="85"/>
    <x v="5"/>
    <x v="5"/>
    <x v="2780"/>
    <x v="2219"/>
  </r>
  <r>
    <x v="3"/>
    <x v="772"/>
    <x v="771"/>
    <x v="13"/>
    <x v="13"/>
    <x v="1"/>
    <x v="1"/>
    <x v="2780"/>
    <x v="3"/>
  </r>
  <r>
    <x v="22"/>
    <x v="152"/>
    <x v="151"/>
    <x v="35"/>
    <x v="35"/>
    <x v="1"/>
    <x v="1"/>
    <x v="2781"/>
    <x v="3"/>
  </r>
  <r>
    <x v="6"/>
    <x v="764"/>
    <x v="763"/>
    <x v="70"/>
    <x v="70"/>
    <x v="8"/>
    <x v="8"/>
    <x v="2781"/>
    <x v="3"/>
  </r>
  <r>
    <x v="3"/>
    <x v="733"/>
    <x v="732"/>
    <x v="62"/>
    <x v="62"/>
    <x v="12"/>
    <x v="12"/>
    <x v="2782"/>
    <x v="3"/>
  </r>
  <r>
    <x v="2"/>
    <x v="377"/>
    <x v="376"/>
    <x v="5"/>
    <x v="5"/>
    <x v="3"/>
    <x v="3"/>
    <x v="2783"/>
    <x v="2220"/>
  </r>
  <r>
    <x v="9"/>
    <x v="495"/>
    <x v="494"/>
    <x v="5"/>
    <x v="5"/>
    <x v="3"/>
    <x v="3"/>
    <x v="2783"/>
    <x v="3"/>
  </r>
  <r>
    <x v="2"/>
    <x v="375"/>
    <x v="374"/>
    <x v="11"/>
    <x v="11"/>
    <x v="4"/>
    <x v="4"/>
    <x v="2784"/>
    <x v="2221"/>
  </r>
  <r>
    <x v="5"/>
    <x v="102"/>
    <x v="101"/>
    <x v="6"/>
    <x v="6"/>
    <x v="4"/>
    <x v="4"/>
    <x v="2785"/>
    <x v="2222"/>
  </r>
  <r>
    <x v="2"/>
    <x v="165"/>
    <x v="164"/>
    <x v="5"/>
    <x v="5"/>
    <x v="3"/>
    <x v="3"/>
    <x v="2785"/>
    <x v="2223"/>
  </r>
  <r>
    <x v="11"/>
    <x v="6"/>
    <x v="6"/>
    <x v="4"/>
    <x v="4"/>
    <x v="1"/>
    <x v="1"/>
    <x v="2785"/>
    <x v="2224"/>
  </r>
  <r>
    <x v="5"/>
    <x v="363"/>
    <x v="362"/>
    <x v="5"/>
    <x v="5"/>
    <x v="3"/>
    <x v="3"/>
    <x v="2785"/>
    <x v="2225"/>
  </r>
  <r>
    <x v="8"/>
    <x v="145"/>
    <x v="144"/>
    <x v="5"/>
    <x v="5"/>
    <x v="3"/>
    <x v="3"/>
    <x v="2785"/>
    <x v="2226"/>
  </r>
  <r>
    <x v="5"/>
    <x v="301"/>
    <x v="300"/>
    <x v="5"/>
    <x v="5"/>
    <x v="3"/>
    <x v="3"/>
    <x v="2785"/>
    <x v="2227"/>
  </r>
  <r>
    <x v="2"/>
    <x v="88"/>
    <x v="87"/>
    <x v="26"/>
    <x v="26"/>
    <x v="12"/>
    <x v="12"/>
    <x v="2785"/>
    <x v="2228"/>
  </r>
  <r>
    <x v="3"/>
    <x v="773"/>
    <x v="772"/>
    <x v="20"/>
    <x v="20"/>
    <x v="11"/>
    <x v="11"/>
    <x v="2785"/>
    <x v="2229"/>
  </r>
  <r>
    <x v="3"/>
    <x v="314"/>
    <x v="313"/>
    <x v="36"/>
    <x v="36"/>
    <x v="0"/>
    <x v="0"/>
    <x v="2785"/>
    <x v="2230"/>
  </r>
  <r>
    <x v="4"/>
    <x v="308"/>
    <x v="307"/>
    <x v="24"/>
    <x v="24"/>
    <x v="4"/>
    <x v="4"/>
    <x v="2785"/>
    <x v="2231"/>
  </r>
  <r>
    <x v="5"/>
    <x v="774"/>
    <x v="773"/>
    <x v="13"/>
    <x v="13"/>
    <x v="1"/>
    <x v="1"/>
    <x v="2785"/>
    <x v="2232"/>
  </r>
  <r>
    <x v="5"/>
    <x v="775"/>
    <x v="774"/>
    <x v="1"/>
    <x v="1"/>
    <x v="1"/>
    <x v="1"/>
    <x v="2785"/>
    <x v="2233"/>
  </r>
  <r>
    <x v="1"/>
    <x v="248"/>
    <x v="247"/>
    <x v="5"/>
    <x v="5"/>
    <x v="3"/>
    <x v="3"/>
    <x v="2785"/>
    <x v="2234"/>
  </r>
  <r>
    <x v="3"/>
    <x v="135"/>
    <x v="134"/>
    <x v="8"/>
    <x v="8"/>
    <x v="3"/>
    <x v="3"/>
    <x v="2785"/>
    <x v="2235"/>
  </r>
  <r>
    <x v="2"/>
    <x v="341"/>
    <x v="340"/>
    <x v="5"/>
    <x v="5"/>
    <x v="3"/>
    <x v="3"/>
    <x v="2785"/>
    <x v="2236"/>
  </r>
  <r>
    <x v="5"/>
    <x v="303"/>
    <x v="302"/>
    <x v="5"/>
    <x v="5"/>
    <x v="3"/>
    <x v="3"/>
    <x v="2785"/>
    <x v="2237"/>
  </r>
  <r>
    <x v="4"/>
    <x v="265"/>
    <x v="264"/>
    <x v="10"/>
    <x v="10"/>
    <x v="5"/>
    <x v="5"/>
    <x v="2785"/>
    <x v="2238"/>
  </r>
  <r>
    <x v="8"/>
    <x v="373"/>
    <x v="372"/>
    <x v="62"/>
    <x v="62"/>
    <x v="12"/>
    <x v="12"/>
    <x v="2785"/>
    <x v="2239"/>
  </r>
  <r>
    <x v="6"/>
    <x v="359"/>
    <x v="358"/>
    <x v="5"/>
    <x v="5"/>
    <x v="3"/>
    <x v="3"/>
    <x v="2785"/>
    <x v="2240"/>
  </r>
  <r>
    <x v="9"/>
    <x v="341"/>
    <x v="340"/>
    <x v="5"/>
    <x v="5"/>
    <x v="3"/>
    <x v="3"/>
    <x v="2785"/>
    <x v="2241"/>
  </r>
  <r>
    <x v="9"/>
    <x v="460"/>
    <x v="459"/>
    <x v="73"/>
    <x v="73"/>
    <x v="12"/>
    <x v="12"/>
    <x v="2785"/>
    <x v="2242"/>
  </r>
  <r>
    <x v="9"/>
    <x v="538"/>
    <x v="537"/>
    <x v="28"/>
    <x v="28"/>
    <x v="13"/>
    <x v="13"/>
    <x v="2785"/>
    <x v="2243"/>
  </r>
  <r>
    <x v="15"/>
    <x v="6"/>
    <x v="6"/>
    <x v="4"/>
    <x v="4"/>
    <x v="1"/>
    <x v="1"/>
    <x v="2785"/>
    <x v="2244"/>
  </r>
  <r>
    <x v="5"/>
    <x v="771"/>
    <x v="770"/>
    <x v="23"/>
    <x v="23"/>
    <x v="6"/>
    <x v="6"/>
    <x v="2785"/>
    <x v="2245"/>
  </r>
  <r>
    <x v="5"/>
    <x v="335"/>
    <x v="334"/>
    <x v="62"/>
    <x v="62"/>
    <x v="12"/>
    <x v="12"/>
    <x v="2785"/>
    <x v="2246"/>
  </r>
  <r>
    <x v="3"/>
    <x v="164"/>
    <x v="163"/>
    <x v="16"/>
    <x v="16"/>
    <x v="7"/>
    <x v="7"/>
    <x v="2785"/>
    <x v="2247"/>
  </r>
  <r>
    <x v="5"/>
    <x v="776"/>
    <x v="775"/>
    <x v="68"/>
    <x v="68"/>
    <x v="14"/>
    <x v="14"/>
    <x v="2785"/>
    <x v="2248"/>
  </r>
  <r>
    <x v="5"/>
    <x v="555"/>
    <x v="554"/>
    <x v="5"/>
    <x v="5"/>
    <x v="3"/>
    <x v="3"/>
    <x v="2785"/>
    <x v="2249"/>
  </r>
  <r>
    <x v="9"/>
    <x v="555"/>
    <x v="554"/>
    <x v="5"/>
    <x v="5"/>
    <x v="3"/>
    <x v="3"/>
    <x v="2785"/>
    <x v="2250"/>
  </r>
  <r>
    <x v="2"/>
    <x v="755"/>
    <x v="754"/>
    <x v="9"/>
    <x v="9"/>
    <x v="4"/>
    <x v="4"/>
    <x v="2785"/>
    <x v="2251"/>
  </r>
  <r>
    <x v="2"/>
    <x v="159"/>
    <x v="158"/>
    <x v="37"/>
    <x v="37"/>
    <x v="12"/>
    <x v="12"/>
    <x v="2785"/>
    <x v="2252"/>
  </r>
  <r>
    <x v="8"/>
    <x v="777"/>
    <x v="776"/>
    <x v="3"/>
    <x v="3"/>
    <x v="2"/>
    <x v="2"/>
    <x v="2785"/>
    <x v="2253"/>
  </r>
  <r>
    <x v="4"/>
    <x v="86"/>
    <x v="85"/>
    <x v="8"/>
    <x v="8"/>
    <x v="3"/>
    <x v="3"/>
    <x v="2785"/>
    <x v="2254"/>
  </r>
  <r>
    <x v="4"/>
    <x v="477"/>
    <x v="476"/>
    <x v="10"/>
    <x v="10"/>
    <x v="5"/>
    <x v="5"/>
    <x v="2785"/>
    <x v="2255"/>
  </r>
  <r>
    <x v="8"/>
    <x v="312"/>
    <x v="311"/>
    <x v="5"/>
    <x v="5"/>
    <x v="3"/>
    <x v="3"/>
    <x v="2785"/>
    <x v="2256"/>
  </r>
  <r>
    <x v="1"/>
    <x v="199"/>
    <x v="198"/>
    <x v="5"/>
    <x v="5"/>
    <x v="3"/>
    <x v="3"/>
    <x v="2785"/>
    <x v="2257"/>
  </r>
  <r>
    <x v="3"/>
    <x v="595"/>
    <x v="594"/>
    <x v="9"/>
    <x v="9"/>
    <x v="4"/>
    <x v="4"/>
    <x v="2785"/>
    <x v="2258"/>
  </r>
  <r>
    <x v="3"/>
    <x v="108"/>
    <x v="107"/>
    <x v="31"/>
    <x v="31"/>
    <x v="2"/>
    <x v="2"/>
    <x v="2785"/>
    <x v="2259"/>
  </r>
  <r>
    <x v="8"/>
    <x v="60"/>
    <x v="59"/>
    <x v="1"/>
    <x v="1"/>
    <x v="1"/>
    <x v="1"/>
    <x v="2785"/>
    <x v="2260"/>
  </r>
  <r>
    <x v="9"/>
    <x v="2"/>
    <x v="2"/>
    <x v="1"/>
    <x v="1"/>
    <x v="1"/>
    <x v="1"/>
    <x v="2785"/>
    <x v="2261"/>
  </r>
  <r>
    <x v="2"/>
    <x v="21"/>
    <x v="20"/>
    <x v="1"/>
    <x v="1"/>
    <x v="1"/>
    <x v="1"/>
    <x v="2785"/>
    <x v="2262"/>
  </r>
  <r>
    <x v="4"/>
    <x v="606"/>
    <x v="605"/>
    <x v="13"/>
    <x v="13"/>
    <x v="1"/>
    <x v="1"/>
    <x v="2785"/>
    <x v="2263"/>
  </r>
  <r>
    <x v="4"/>
    <x v="647"/>
    <x v="646"/>
    <x v="16"/>
    <x v="16"/>
    <x v="7"/>
    <x v="7"/>
    <x v="2785"/>
    <x v="2264"/>
  </r>
  <r>
    <x v="9"/>
    <x v="6"/>
    <x v="6"/>
    <x v="4"/>
    <x v="4"/>
    <x v="1"/>
    <x v="1"/>
    <x v="2785"/>
    <x v="2265"/>
  </r>
  <r>
    <x v="23"/>
    <x v="78"/>
    <x v="77"/>
    <x v="5"/>
    <x v="5"/>
    <x v="3"/>
    <x v="3"/>
    <x v="2785"/>
    <x v="2266"/>
  </r>
  <r>
    <x v="2"/>
    <x v="380"/>
    <x v="379"/>
    <x v="5"/>
    <x v="5"/>
    <x v="3"/>
    <x v="3"/>
    <x v="2785"/>
    <x v="2267"/>
  </r>
  <r>
    <x v="9"/>
    <x v="238"/>
    <x v="237"/>
    <x v="13"/>
    <x v="13"/>
    <x v="1"/>
    <x v="1"/>
    <x v="2785"/>
    <x v="2268"/>
  </r>
  <r>
    <x v="9"/>
    <x v="34"/>
    <x v="33"/>
    <x v="15"/>
    <x v="15"/>
    <x v="1"/>
    <x v="1"/>
    <x v="2785"/>
    <x v="2269"/>
  </r>
  <r>
    <x v="3"/>
    <x v="158"/>
    <x v="157"/>
    <x v="1"/>
    <x v="1"/>
    <x v="1"/>
    <x v="1"/>
    <x v="2785"/>
    <x v="2270"/>
  </r>
  <r>
    <x v="8"/>
    <x v="12"/>
    <x v="11"/>
    <x v="1"/>
    <x v="1"/>
    <x v="1"/>
    <x v="1"/>
    <x v="2785"/>
    <x v="2271"/>
  </r>
  <r>
    <x v="4"/>
    <x v="253"/>
    <x v="252"/>
    <x v="25"/>
    <x v="25"/>
    <x v="4"/>
    <x v="4"/>
    <x v="2785"/>
    <x v="2272"/>
  </r>
  <r>
    <x v="3"/>
    <x v="778"/>
    <x v="777"/>
    <x v="20"/>
    <x v="20"/>
    <x v="11"/>
    <x v="11"/>
    <x v="2785"/>
    <x v="2273"/>
  </r>
  <r>
    <x v="5"/>
    <x v="354"/>
    <x v="353"/>
    <x v="9"/>
    <x v="9"/>
    <x v="4"/>
    <x v="4"/>
    <x v="2785"/>
    <x v="2274"/>
  </r>
  <r>
    <x v="3"/>
    <x v="561"/>
    <x v="560"/>
    <x v="5"/>
    <x v="5"/>
    <x v="3"/>
    <x v="3"/>
    <x v="2785"/>
    <x v="2275"/>
  </r>
  <r>
    <x v="3"/>
    <x v="779"/>
    <x v="778"/>
    <x v="59"/>
    <x v="59"/>
    <x v="17"/>
    <x v="17"/>
    <x v="2785"/>
    <x v="2276"/>
  </r>
  <r>
    <x v="1"/>
    <x v="780"/>
    <x v="779"/>
    <x v="12"/>
    <x v="12"/>
    <x v="1"/>
    <x v="1"/>
    <x v="2785"/>
    <x v="2277"/>
  </r>
  <r>
    <x v="6"/>
    <x v="781"/>
    <x v="780"/>
    <x v="8"/>
    <x v="8"/>
    <x v="3"/>
    <x v="3"/>
    <x v="2785"/>
    <x v="2278"/>
  </r>
  <r>
    <x v="13"/>
    <x v="93"/>
    <x v="92"/>
    <x v="1"/>
    <x v="1"/>
    <x v="1"/>
    <x v="1"/>
    <x v="2785"/>
    <x v="2279"/>
  </r>
  <r>
    <x v="5"/>
    <x v="539"/>
    <x v="538"/>
    <x v="5"/>
    <x v="5"/>
    <x v="3"/>
    <x v="3"/>
    <x v="2785"/>
    <x v="2280"/>
  </r>
  <r>
    <x v="5"/>
    <x v="782"/>
    <x v="781"/>
    <x v="22"/>
    <x v="22"/>
    <x v="11"/>
    <x v="11"/>
    <x v="2785"/>
    <x v="2281"/>
  </r>
  <r>
    <x v="5"/>
    <x v="783"/>
    <x v="782"/>
    <x v="71"/>
    <x v="71"/>
    <x v="12"/>
    <x v="12"/>
    <x v="2785"/>
    <x v="2282"/>
  </r>
  <r>
    <x v="3"/>
    <x v="784"/>
    <x v="783"/>
    <x v="81"/>
    <x v="81"/>
    <x v="2"/>
    <x v="2"/>
    <x v="2785"/>
    <x v="2283"/>
  </r>
  <r>
    <x v="14"/>
    <x v="112"/>
    <x v="111"/>
    <x v="16"/>
    <x v="16"/>
    <x v="7"/>
    <x v="7"/>
    <x v="2785"/>
    <x v="2284"/>
  </r>
  <r>
    <x v="1"/>
    <x v="702"/>
    <x v="701"/>
    <x v="30"/>
    <x v="30"/>
    <x v="12"/>
    <x v="12"/>
    <x v="2785"/>
    <x v="2285"/>
  </r>
  <r>
    <x v="19"/>
    <x v="180"/>
    <x v="179"/>
    <x v="1"/>
    <x v="1"/>
    <x v="1"/>
    <x v="1"/>
    <x v="2785"/>
    <x v="2286"/>
  </r>
  <r>
    <x v="3"/>
    <x v="370"/>
    <x v="369"/>
    <x v="5"/>
    <x v="5"/>
    <x v="3"/>
    <x v="3"/>
    <x v="2785"/>
    <x v="2287"/>
  </r>
  <r>
    <x v="6"/>
    <x v="61"/>
    <x v="60"/>
    <x v="21"/>
    <x v="21"/>
    <x v="7"/>
    <x v="7"/>
    <x v="2785"/>
    <x v="2288"/>
  </r>
  <r>
    <x v="26"/>
    <x v="243"/>
    <x v="242"/>
    <x v="5"/>
    <x v="5"/>
    <x v="3"/>
    <x v="3"/>
    <x v="2785"/>
    <x v="2289"/>
  </r>
  <r>
    <x v="5"/>
    <x v="785"/>
    <x v="784"/>
    <x v="5"/>
    <x v="5"/>
    <x v="3"/>
    <x v="3"/>
    <x v="2785"/>
    <x v="2290"/>
  </r>
  <r>
    <x v="26"/>
    <x v="298"/>
    <x v="297"/>
    <x v="9"/>
    <x v="9"/>
    <x v="4"/>
    <x v="4"/>
    <x v="2785"/>
    <x v="2291"/>
  </r>
  <r>
    <x v="1"/>
    <x v="632"/>
    <x v="631"/>
    <x v="5"/>
    <x v="5"/>
    <x v="3"/>
    <x v="3"/>
    <x v="2785"/>
    <x v="2292"/>
  </r>
  <r>
    <x v="5"/>
    <x v="161"/>
    <x v="160"/>
    <x v="5"/>
    <x v="5"/>
    <x v="3"/>
    <x v="3"/>
    <x v="2785"/>
    <x v="2293"/>
  </r>
  <r>
    <x v="5"/>
    <x v="786"/>
    <x v="785"/>
    <x v="3"/>
    <x v="3"/>
    <x v="2"/>
    <x v="2"/>
    <x v="2785"/>
    <x v="2294"/>
  </r>
  <r>
    <x v="2"/>
    <x v="102"/>
    <x v="101"/>
    <x v="6"/>
    <x v="6"/>
    <x v="4"/>
    <x v="4"/>
    <x v="2785"/>
    <x v="2295"/>
  </r>
  <r>
    <x v="2"/>
    <x v="575"/>
    <x v="574"/>
    <x v="29"/>
    <x v="29"/>
    <x v="12"/>
    <x v="12"/>
    <x v="2785"/>
    <x v="2296"/>
  </r>
  <r>
    <x v="10"/>
    <x v="370"/>
    <x v="369"/>
    <x v="5"/>
    <x v="5"/>
    <x v="3"/>
    <x v="3"/>
    <x v="2785"/>
    <x v="2297"/>
  </r>
  <r>
    <x v="3"/>
    <x v="21"/>
    <x v="20"/>
    <x v="1"/>
    <x v="1"/>
    <x v="1"/>
    <x v="1"/>
    <x v="2785"/>
    <x v="2298"/>
  </r>
  <r>
    <x v="11"/>
    <x v="517"/>
    <x v="516"/>
    <x v="10"/>
    <x v="10"/>
    <x v="5"/>
    <x v="5"/>
    <x v="2785"/>
    <x v="2299"/>
  </r>
  <r>
    <x v="14"/>
    <x v="45"/>
    <x v="44"/>
    <x v="11"/>
    <x v="11"/>
    <x v="4"/>
    <x v="4"/>
    <x v="2785"/>
    <x v="2300"/>
  </r>
  <r>
    <x v="8"/>
    <x v="137"/>
    <x v="136"/>
    <x v="1"/>
    <x v="1"/>
    <x v="1"/>
    <x v="1"/>
    <x v="2785"/>
    <x v="2301"/>
  </r>
  <r>
    <x v="2"/>
    <x v="569"/>
    <x v="568"/>
    <x v="70"/>
    <x v="70"/>
    <x v="8"/>
    <x v="8"/>
    <x v="2785"/>
    <x v="2302"/>
  </r>
  <r>
    <x v="8"/>
    <x v="367"/>
    <x v="366"/>
    <x v="5"/>
    <x v="5"/>
    <x v="3"/>
    <x v="3"/>
    <x v="2785"/>
    <x v="2303"/>
  </r>
  <r>
    <x v="14"/>
    <x v="675"/>
    <x v="674"/>
    <x v="89"/>
    <x v="89"/>
    <x v="19"/>
    <x v="19"/>
    <x v="2785"/>
    <x v="2304"/>
  </r>
  <r>
    <x v="9"/>
    <x v="50"/>
    <x v="49"/>
    <x v="14"/>
    <x v="14"/>
    <x v="6"/>
    <x v="6"/>
    <x v="2785"/>
    <x v="2305"/>
  </r>
  <r>
    <x v="11"/>
    <x v="446"/>
    <x v="445"/>
    <x v="47"/>
    <x v="47"/>
    <x v="12"/>
    <x v="12"/>
    <x v="2785"/>
    <x v="2306"/>
  </r>
  <r>
    <x v="4"/>
    <x v="476"/>
    <x v="475"/>
    <x v="25"/>
    <x v="25"/>
    <x v="4"/>
    <x v="4"/>
    <x v="2785"/>
    <x v="2307"/>
  </r>
  <r>
    <x v="8"/>
    <x v="309"/>
    <x v="308"/>
    <x v="7"/>
    <x v="7"/>
    <x v="1"/>
    <x v="1"/>
    <x v="2785"/>
    <x v="2308"/>
  </r>
  <r>
    <x v="24"/>
    <x v="76"/>
    <x v="75"/>
    <x v="5"/>
    <x v="5"/>
    <x v="3"/>
    <x v="3"/>
    <x v="2785"/>
    <x v="2309"/>
  </r>
  <r>
    <x v="3"/>
    <x v="777"/>
    <x v="776"/>
    <x v="3"/>
    <x v="3"/>
    <x v="2"/>
    <x v="2"/>
    <x v="2785"/>
    <x v="2310"/>
  </r>
  <r>
    <x v="26"/>
    <x v="121"/>
    <x v="120"/>
    <x v="14"/>
    <x v="14"/>
    <x v="6"/>
    <x v="6"/>
    <x v="2785"/>
    <x v="2311"/>
  </r>
  <r>
    <x v="1"/>
    <x v="257"/>
    <x v="256"/>
    <x v="13"/>
    <x v="13"/>
    <x v="1"/>
    <x v="1"/>
    <x v="2785"/>
    <x v="2312"/>
  </r>
  <r>
    <x v="9"/>
    <x v="11"/>
    <x v="10"/>
    <x v="4"/>
    <x v="4"/>
    <x v="1"/>
    <x v="1"/>
    <x v="2785"/>
    <x v="2313"/>
  </r>
  <r>
    <x v="13"/>
    <x v="39"/>
    <x v="38"/>
    <x v="1"/>
    <x v="1"/>
    <x v="1"/>
    <x v="1"/>
    <x v="2785"/>
    <x v="2314"/>
  </r>
  <r>
    <x v="2"/>
    <x v="587"/>
    <x v="586"/>
    <x v="13"/>
    <x v="13"/>
    <x v="1"/>
    <x v="1"/>
    <x v="2785"/>
    <x v="2315"/>
  </r>
  <r>
    <x v="18"/>
    <x v="59"/>
    <x v="58"/>
    <x v="8"/>
    <x v="8"/>
    <x v="3"/>
    <x v="3"/>
    <x v="2785"/>
    <x v="2316"/>
  </r>
  <r>
    <x v="8"/>
    <x v="43"/>
    <x v="42"/>
    <x v="5"/>
    <x v="5"/>
    <x v="3"/>
    <x v="3"/>
    <x v="2785"/>
    <x v="2317"/>
  </r>
  <r>
    <x v="13"/>
    <x v="75"/>
    <x v="74"/>
    <x v="1"/>
    <x v="1"/>
    <x v="1"/>
    <x v="1"/>
    <x v="2785"/>
    <x v="2318"/>
  </r>
  <r>
    <x v="13"/>
    <x v="110"/>
    <x v="109"/>
    <x v="1"/>
    <x v="1"/>
    <x v="1"/>
    <x v="1"/>
    <x v="2785"/>
    <x v="2319"/>
  </r>
  <r>
    <x v="13"/>
    <x v="72"/>
    <x v="71"/>
    <x v="14"/>
    <x v="14"/>
    <x v="6"/>
    <x v="6"/>
    <x v="2785"/>
    <x v="2320"/>
  </r>
  <r>
    <x v="10"/>
    <x v="381"/>
    <x v="380"/>
    <x v="14"/>
    <x v="14"/>
    <x v="6"/>
    <x v="6"/>
    <x v="2785"/>
    <x v="2321"/>
  </r>
  <r>
    <x v="9"/>
    <x v="62"/>
    <x v="61"/>
    <x v="1"/>
    <x v="1"/>
    <x v="1"/>
    <x v="1"/>
    <x v="2785"/>
    <x v="2322"/>
  </r>
  <r>
    <x v="11"/>
    <x v="514"/>
    <x v="513"/>
    <x v="17"/>
    <x v="17"/>
    <x v="8"/>
    <x v="8"/>
    <x v="2785"/>
    <x v="2323"/>
  </r>
  <r>
    <x v="9"/>
    <x v="450"/>
    <x v="449"/>
    <x v="10"/>
    <x v="10"/>
    <x v="5"/>
    <x v="5"/>
    <x v="2785"/>
    <x v="2324"/>
  </r>
  <r>
    <x v="7"/>
    <x v="206"/>
    <x v="205"/>
    <x v="5"/>
    <x v="5"/>
    <x v="3"/>
    <x v="3"/>
    <x v="2785"/>
    <x v="2325"/>
  </r>
  <r>
    <x v="6"/>
    <x v="342"/>
    <x v="341"/>
    <x v="37"/>
    <x v="37"/>
    <x v="12"/>
    <x v="12"/>
    <x v="2785"/>
    <x v="2326"/>
  </r>
  <r>
    <x v="3"/>
    <x v="787"/>
    <x v="786"/>
    <x v="9"/>
    <x v="9"/>
    <x v="4"/>
    <x v="4"/>
    <x v="2785"/>
    <x v="2327"/>
  </r>
  <r>
    <x v="5"/>
    <x v="661"/>
    <x v="660"/>
    <x v="70"/>
    <x v="70"/>
    <x v="8"/>
    <x v="8"/>
    <x v="2785"/>
    <x v="2328"/>
  </r>
  <r>
    <x v="12"/>
    <x v="147"/>
    <x v="146"/>
    <x v="8"/>
    <x v="8"/>
    <x v="3"/>
    <x v="3"/>
    <x v="2785"/>
    <x v="2329"/>
  </r>
  <r>
    <x v="13"/>
    <x v="180"/>
    <x v="179"/>
    <x v="1"/>
    <x v="1"/>
    <x v="1"/>
    <x v="1"/>
    <x v="2785"/>
    <x v="2330"/>
  </r>
  <r>
    <x v="1"/>
    <x v="341"/>
    <x v="340"/>
    <x v="5"/>
    <x v="5"/>
    <x v="3"/>
    <x v="3"/>
    <x v="2785"/>
    <x v="2331"/>
  </r>
  <r>
    <x v="14"/>
    <x v="165"/>
    <x v="164"/>
    <x v="5"/>
    <x v="5"/>
    <x v="3"/>
    <x v="3"/>
    <x v="2785"/>
    <x v="2332"/>
  </r>
  <r>
    <x v="18"/>
    <x v="560"/>
    <x v="559"/>
    <x v="5"/>
    <x v="5"/>
    <x v="3"/>
    <x v="3"/>
    <x v="2785"/>
    <x v="2333"/>
  </r>
  <r>
    <x v="2"/>
    <x v="524"/>
    <x v="523"/>
    <x v="5"/>
    <x v="5"/>
    <x v="3"/>
    <x v="3"/>
    <x v="2785"/>
    <x v="2334"/>
  </r>
  <r>
    <x v="4"/>
    <x v="320"/>
    <x v="319"/>
    <x v="32"/>
    <x v="32"/>
    <x v="1"/>
    <x v="1"/>
    <x v="2785"/>
    <x v="2335"/>
  </r>
  <r>
    <x v="3"/>
    <x v="482"/>
    <x v="481"/>
    <x v="14"/>
    <x v="14"/>
    <x v="6"/>
    <x v="6"/>
    <x v="2785"/>
    <x v="2336"/>
  </r>
  <r>
    <x v="4"/>
    <x v="149"/>
    <x v="148"/>
    <x v="1"/>
    <x v="1"/>
    <x v="1"/>
    <x v="1"/>
    <x v="2785"/>
    <x v="2337"/>
  </r>
  <r>
    <x v="8"/>
    <x v="405"/>
    <x v="404"/>
    <x v="32"/>
    <x v="32"/>
    <x v="1"/>
    <x v="1"/>
    <x v="2785"/>
    <x v="2338"/>
  </r>
  <r>
    <x v="7"/>
    <x v="499"/>
    <x v="498"/>
    <x v="8"/>
    <x v="8"/>
    <x v="3"/>
    <x v="3"/>
    <x v="2785"/>
    <x v="2339"/>
  </r>
  <r>
    <x v="28"/>
    <x v="43"/>
    <x v="42"/>
    <x v="5"/>
    <x v="5"/>
    <x v="3"/>
    <x v="3"/>
    <x v="2785"/>
    <x v="2340"/>
  </r>
  <r>
    <x v="4"/>
    <x v="414"/>
    <x v="413"/>
    <x v="5"/>
    <x v="5"/>
    <x v="3"/>
    <x v="3"/>
    <x v="2785"/>
    <x v="2341"/>
  </r>
  <r>
    <x v="1"/>
    <x v="788"/>
    <x v="787"/>
    <x v="30"/>
    <x v="30"/>
    <x v="12"/>
    <x v="12"/>
    <x v="2785"/>
    <x v="2342"/>
  </r>
  <r>
    <x v="9"/>
    <x v="443"/>
    <x v="442"/>
    <x v="28"/>
    <x v="28"/>
    <x v="13"/>
    <x v="13"/>
    <x v="2785"/>
    <x v="2343"/>
  </r>
  <r>
    <x v="8"/>
    <x v="634"/>
    <x v="633"/>
    <x v="5"/>
    <x v="5"/>
    <x v="3"/>
    <x v="3"/>
    <x v="2785"/>
    <x v="2344"/>
  </r>
  <r>
    <x v="10"/>
    <x v="13"/>
    <x v="12"/>
    <x v="8"/>
    <x v="8"/>
    <x v="3"/>
    <x v="3"/>
    <x v="2785"/>
    <x v="2345"/>
  </r>
  <r>
    <x v="4"/>
    <x v="261"/>
    <x v="260"/>
    <x v="5"/>
    <x v="5"/>
    <x v="3"/>
    <x v="3"/>
    <x v="2785"/>
    <x v="2346"/>
  </r>
  <r>
    <x v="12"/>
    <x v="681"/>
    <x v="680"/>
    <x v="25"/>
    <x v="25"/>
    <x v="4"/>
    <x v="4"/>
    <x v="2785"/>
    <x v="2347"/>
  </r>
  <r>
    <x v="8"/>
    <x v="479"/>
    <x v="478"/>
    <x v="1"/>
    <x v="1"/>
    <x v="1"/>
    <x v="1"/>
    <x v="2785"/>
    <x v="2348"/>
  </r>
  <r>
    <x v="2"/>
    <x v="266"/>
    <x v="265"/>
    <x v="49"/>
    <x v="49"/>
    <x v="7"/>
    <x v="7"/>
    <x v="2785"/>
    <x v="2349"/>
  </r>
  <r>
    <x v="2"/>
    <x v="298"/>
    <x v="297"/>
    <x v="9"/>
    <x v="9"/>
    <x v="4"/>
    <x v="4"/>
    <x v="2785"/>
    <x v="2350"/>
  </r>
  <r>
    <x v="2"/>
    <x v="515"/>
    <x v="514"/>
    <x v="3"/>
    <x v="3"/>
    <x v="2"/>
    <x v="2"/>
    <x v="2785"/>
    <x v="2351"/>
  </r>
  <r>
    <x v="3"/>
    <x v="789"/>
    <x v="788"/>
    <x v="4"/>
    <x v="4"/>
    <x v="1"/>
    <x v="1"/>
    <x v="2785"/>
    <x v="2352"/>
  </r>
  <r>
    <x v="4"/>
    <x v="20"/>
    <x v="19"/>
    <x v="1"/>
    <x v="1"/>
    <x v="1"/>
    <x v="1"/>
    <x v="2785"/>
    <x v="2353"/>
  </r>
  <r>
    <x v="2"/>
    <x v="160"/>
    <x v="159"/>
    <x v="5"/>
    <x v="5"/>
    <x v="3"/>
    <x v="3"/>
    <x v="2785"/>
    <x v="2354"/>
  </r>
  <r>
    <x v="5"/>
    <x v="243"/>
    <x v="242"/>
    <x v="5"/>
    <x v="5"/>
    <x v="3"/>
    <x v="3"/>
    <x v="2785"/>
    <x v="2355"/>
  </r>
  <r>
    <x v="10"/>
    <x v="106"/>
    <x v="105"/>
    <x v="8"/>
    <x v="8"/>
    <x v="3"/>
    <x v="3"/>
    <x v="2785"/>
    <x v="2356"/>
  </r>
  <r>
    <x v="21"/>
    <x v="495"/>
    <x v="494"/>
    <x v="5"/>
    <x v="5"/>
    <x v="3"/>
    <x v="3"/>
    <x v="2785"/>
    <x v="2357"/>
  </r>
  <r>
    <x v="5"/>
    <x v="419"/>
    <x v="418"/>
    <x v="59"/>
    <x v="59"/>
    <x v="17"/>
    <x v="17"/>
    <x v="2785"/>
    <x v="2358"/>
  </r>
  <r>
    <x v="5"/>
    <x v="439"/>
    <x v="438"/>
    <x v="8"/>
    <x v="8"/>
    <x v="3"/>
    <x v="3"/>
    <x v="2785"/>
    <x v="1551"/>
  </r>
  <r>
    <x v="4"/>
    <x v="268"/>
    <x v="267"/>
    <x v="16"/>
    <x v="16"/>
    <x v="7"/>
    <x v="7"/>
    <x v="2785"/>
    <x v="2359"/>
  </r>
  <r>
    <x v="9"/>
    <x v="169"/>
    <x v="168"/>
    <x v="26"/>
    <x v="26"/>
    <x v="12"/>
    <x v="12"/>
    <x v="2785"/>
    <x v="2360"/>
  </r>
  <r>
    <x v="2"/>
    <x v="682"/>
    <x v="681"/>
    <x v="27"/>
    <x v="27"/>
    <x v="4"/>
    <x v="4"/>
    <x v="2785"/>
    <x v="2361"/>
  </r>
  <r>
    <x v="9"/>
    <x v="243"/>
    <x v="242"/>
    <x v="5"/>
    <x v="5"/>
    <x v="3"/>
    <x v="3"/>
    <x v="2785"/>
    <x v="2362"/>
  </r>
  <r>
    <x v="5"/>
    <x v="637"/>
    <x v="636"/>
    <x v="3"/>
    <x v="3"/>
    <x v="2"/>
    <x v="2"/>
    <x v="2785"/>
    <x v="2363"/>
  </r>
  <r>
    <x v="2"/>
    <x v="708"/>
    <x v="707"/>
    <x v="55"/>
    <x v="55"/>
    <x v="8"/>
    <x v="8"/>
    <x v="2785"/>
    <x v="2364"/>
  </r>
  <r>
    <x v="14"/>
    <x v="506"/>
    <x v="505"/>
    <x v="14"/>
    <x v="14"/>
    <x v="6"/>
    <x v="6"/>
    <x v="2785"/>
    <x v="2365"/>
  </r>
  <r>
    <x v="10"/>
    <x v="514"/>
    <x v="513"/>
    <x v="17"/>
    <x v="17"/>
    <x v="8"/>
    <x v="8"/>
    <x v="2785"/>
    <x v="2366"/>
  </r>
  <r>
    <x v="21"/>
    <x v="6"/>
    <x v="6"/>
    <x v="4"/>
    <x v="4"/>
    <x v="1"/>
    <x v="1"/>
    <x v="2785"/>
    <x v="2367"/>
  </r>
  <r>
    <x v="8"/>
    <x v="19"/>
    <x v="18"/>
    <x v="11"/>
    <x v="11"/>
    <x v="4"/>
    <x v="4"/>
    <x v="2785"/>
    <x v="2368"/>
  </r>
  <r>
    <x v="3"/>
    <x v="785"/>
    <x v="784"/>
    <x v="5"/>
    <x v="5"/>
    <x v="3"/>
    <x v="3"/>
    <x v="2785"/>
    <x v="2369"/>
  </r>
  <r>
    <x v="4"/>
    <x v="514"/>
    <x v="513"/>
    <x v="17"/>
    <x v="17"/>
    <x v="8"/>
    <x v="8"/>
    <x v="2785"/>
    <x v="2370"/>
  </r>
  <r>
    <x v="1"/>
    <x v="177"/>
    <x v="176"/>
    <x v="14"/>
    <x v="14"/>
    <x v="6"/>
    <x v="6"/>
    <x v="2785"/>
    <x v="2371"/>
  </r>
  <r>
    <x v="1"/>
    <x v="359"/>
    <x v="358"/>
    <x v="5"/>
    <x v="5"/>
    <x v="3"/>
    <x v="3"/>
    <x v="2785"/>
    <x v="2372"/>
  </r>
  <r>
    <x v="3"/>
    <x v="790"/>
    <x v="789"/>
    <x v="76"/>
    <x v="76"/>
    <x v="12"/>
    <x v="12"/>
    <x v="2785"/>
    <x v="2373"/>
  </r>
  <r>
    <x v="5"/>
    <x v="719"/>
    <x v="718"/>
    <x v="6"/>
    <x v="6"/>
    <x v="4"/>
    <x v="4"/>
    <x v="2785"/>
    <x v="2374"/>
  </r>
  <r>
    <x v="18"/>
    <x v="565"/>
    <x v="564"/>
    <x v="6"/>
    <x v="6"/>
    <x v="4"/>
    <x v="4"/>
    <x v="2785"/>
    <x v="2375"/>
  </r>
  <r>
    <x v="11"/>
    <x v="539"/>
    <x v="538"/>
    <x v="5"/>
    <x v="5"/>
    <x v="3"/>
    <x v="3"/>
    <x v="2785"/>
    <x v="2376"/>
  </r>
  <r>
    <x v="3"/>
    <x v="269"/>
    <x v="268"/>
    <x v="1"/>
    <x v="1"/>
    <x v="1"/>
    <x v="1"/>
    <x v="2785"/>
    <x v="2377"/>
  </r>
  <r>
    <x v="4"/>
    <x v="727"/>
    <x v="726"/>
    <x v="63"/>
    <x v="63"/>
    <x v="13"/>
    <x v="13"/>
    <x v="2785"/>
    <x v="2378"/>
  </r>
  <r>
    <x v="3"/>
    <x v="693"/>
    <x v="692"/>
    <x v="76"/>
    <x v="76"/>
    <x v="12"/>
    <x v="12"/>
    <x v="2785"/>
    <x v="2379"/>
  </r>
  <r>
    <x v="7"/>
    <x v="79"/>
    <x v="78"/>
    <x v="8"/>
    <x v="8"/>
    <x v="3"/>
    <x v="3"/>
    <x v="2785"/>
    <x v="2380"/>
  </r>
  <r>
    <x v="3"/>
    <x v="791"/>
    <x v="790"/>
    <x v="17"/>
    <x v="17"/>
    <x v="8"/>
    <x v="8"/>
    <x v="2785"/>
    <x v="2381"/>
  </r>
  <r>
    <x v="14"/>
    <x v="40"/>
    <x v="39"/>
    <x v="16"/>
    <x v="16"/>
    <x v="7"/>
    <x v="7"/>
    <x v="2785"/>
    <x v="2382"/>
  </r>
  <r>
    <x v="8"/>
    <x v="502"/>
    <x v="501"/>
    <x v="14"/>
    <x v="14"/>
    <x v="6"/>
    <x v="6"/>
    <x v="2785"/>
    <x v="2383"/>
  </r>
  <r>
    <x v="2"/>
    <x v="563"/>
    <x v="562"/>
    <x v="7"/>
    <x v="7"/>
    <x v="1"/>
    <x v="1"/>
    <x v="2785"/>
    <x v="2384"/>
  </r>
  <r>
    <x v="4"/>
    <x v="639"/>
    <x v="638"/>
    <x v="31"/>
    <x v="31"/>
    <x v="2"/>
    <x v="2"/>
    <x v="2785"/>
    <x v="2385"/>
  </r>
  <r>
    <x v="7"/>
    <x v="50"/>
    <x v="49"/>
    <x v="14"/>
    <x v="14"/>
    <x v="6"/>
    <x v="6"/>
    <x v="2785"/>
    <x v="2386"/>
  </r>
  <r>
    <x v="1"/>
    <x v="183"/>
    <x v="182"/>
    <x v="9"/>
    <x v="9"/>
    <x v="4"/>
    <x v="4"/>
    <x v="2785"/>
    <x v="2387"/>
  </r>
  <r>
    <x v="4"/>
    <x v="378"/>
    <x v="377"/>
    <x v="10"/>
    <x v="10"/>
    <x v="5"/>
    <x v="5"/>
    <x v="2785"/>
    <x v="2388"/>
  </r>
  <r>
    <x v="0"/>
    <x v="426"/>
    <x v="425"/>
    <x v="17"/>
    <x v="17"/>
    <x v="8"/>
    <x v="8"/>
    <x v="2785"/>
    <x v="2389"/>
  </r>
  <r>
    <x v="9"/>
    <x v="103"/>
    <x v="102"/>
    <x v="17"/>
    <x v="17"/>
    <x v="8"/>
    <x v="8"/>
    <x v="2785"/>
    <x v="2390"/>
  </r>
  <r>
    <x v="2"/>
    <x v="792"/>
    <x v="791"/>
    <x v="86"/>
    <x v="86"/>
    <x v="14"/>
    <x v="14"/>
    <x v="2785"/>
    <x v="2391"/>
  </r>
  <r>
    <x v="3"/>
    <x v="793"/>
    <x v="792"/>
    <x v="19"/>
    <x v="19"/>
    <x v="10"/>
    <x v="10"/>
    <x v="2785"/>
    <x v="2392"/>
  </r>
  <r>
    <x v="2"/>
    <x v="115"/>
    <x v="114"/>
    <x v="15"/>
    <x v="15"/>
    <x v="1"/>
    <x v="1"/>
    <x v="2785"/>
    <x v="2393"/>
  </r>
  <r>
    <x v="5"/>
    <x v="687"/>
    <x v="686"/>
    <x v="13"/>
    <x v="13"/>
    <x v="1"/>
    <x v="1"/>
    <x v="2785"/>
    <x v="2394"/>
  </r>
  <r>
    <x v="1"/>
    <x v="651"/>
    <x v="650"/>
    <x v="5"/>
    <x v="5"/>
    <x v="3"/>
    <x v="3"/>
    <x v="2785"/>
    <x v="2395"/>
  </r>
  <r>
    <x v="14"/>
    <x v="512"/>
    <x v="511"/>
    <x v="11"/>
    <x v="11"/>
    <x v="4"/>
    <x v="4"/>
    <x v="2785"/>
    <x v="2396"/>
  </r>
  <r>
    <x v="3"/>
    <x v="583"/>
    <x v="582"/>
    <x v="3"/>
    <x v="3"/>
    <x v="2"/>
    <x v="2"/>
    <x v="2785"/>
    <x v="2397"/>
  </r>
  <r>
    <x v="5"/>
    <x v="766"/>
    <x v="765"/>
    <x v="42"/>
    <x v="42"/>
    <x v="4"/>
    <x v="4"/>
    <x v="2785"/>
    <x v="2398"/>
  </r>
  <r>
    <x v="4"/>
    <x v="267"/>
    <x v="266"/>
    <x v="1"/>
    <x v="1"/>
    <x v="1"/>
    <x v="1"/>
    <x v="2785"/>
    <x v="2399"/>
  </r>
  <r>
    <x v="13"/>
    <x v="4"/>
    <x v="4"/>
    <x v="1"/>
    <x v="1"/>
    <x v="1"/>
    <x v="1"/>
    <x v="2785"/>
    <x v="2400"/>
  </r>
  <r>
    <x v="3"/>
    <x v="568"/>
    <x v="567"/>
    <x v="42"/>
    <x v="42"/>
    <x v="4"/>
    <x v="4"/>
    <x v="2785"/>
    <x v="2401"/>
  </r>
  <r>
    <x v="7"/>
    <x v="434"/>
    <x v="433"/>
    <x v="10"/>
    <x v="10"/>
    <x v="5"/>
    <x v="5"/>
    <x v="2785"/>
    <x v="2402"/>
  </r>
  <r>
    <x v="8"/>
    <x v="440"/>
    <x v="439"/>
    <x v="13"/>
    <x v="13"/>
    <x v="1"/>
    <x v="1"/>
    <x v="2785"/>
    <x v="2403"/>
  </r>
  <r>
    <x v="18"/>
    <x v="454"/>
    <x v="453"/>
    <x v="5"/>
    <x v="5"/>
    <x v="3"/>
    <x v="3"/>
    <x v="2785"/>
    <x v="2404"/>
  </r>
  <r>
    <x v="2"/>
    <x v="547"/>
    <x v="546"/>
    <x v="5"/>
    <x v="5"/>
    <x v="3"/>
    <x v="3"/>
    <x v="2785"/>
    <x v="2405"/>
  </r>
  <r>
    <x v="4"/>
    <x v="229"/>
    <x v="228"/>
    <x v="5"/>
    <x v="5"/>
    <x v="3"/>
    <x v="3"/>
    <x v="2785"/>
    <x v="2406"/>
  </r>
  <r>
    <x v="2"/>
    <x v="481"/>
    <x v="480"/>
    <x v="55"/>
    <x v="55"/>
    <x v="8"/>
    <x v="8"/>
    <x v="2785"/>
    <x v="2407"/>
  </r>
  <r>
    <x v="5"/>
    <x v="281"/>
    <x v="280"/>
    <x v="52"/>
    <x v="52"/>
    <x v="12"/>
    <x v="12"/>
    <x v="2785"/>
    <x v="2408"/>
  </r>
  <r>
    <x v="7"/>
    <x v="15"/>
    <x v="14"/>
    <x v="10"/>
    <x v="10"/>
    <x v="5"/>
    <x v="5"/>
    <x v="2785"/>
    <x v="2409"/>
  </r>
  <r>
    <x v="10"/>
    <x v="78"/>
    <x v="77"/>
    <x v="5"/>
    <x v="5"/>
    <x v="3"/>
    <x v="3"/>
    <x v="2785"/>
    <x v="2410"/>
  </r>
  <r>
    <x v="5"/>
    <x v="313"/>
    <x v="312"/>
    <x v="27"/>
    <x v="27"/>
    <x v="4"/>
    <x v="4"/>
    <x v="2785"/>
    <x v="2411"/>
  </r>
  <r>
    <x v="2"/>
    <x v="568"/>
    <x v="567"/>
    <x v="42"/>
    <x v="42"/>
    <x v="4"/>
    <x v="4"/>
    <x v="2785"/>
    <x v="2412"/>
  </r>
  <r>
    <x v="8"/>
    <x v="766"/>
    <x v="765"/>
    <x v="42"/>
    <x v="42"/>
    <x v="4"/>
    <x v="4"/>
    <x v="2785"/>
    <x v="2413"/>
  </r>
  <r>
    <x v="8"/>
    <x v="213"/>
    <x v="212"/>
    <x v="8"/>
    <x v="8"/>
    <x v="3"/>
    <x v="3"/>
    <x v="2785"/>
    <x v="2414"/>
  </r>
  <r>
    <x v="2"/>
    <x v="227"/>
    <x v="226"/>
    <x v="13"/>
    <x v="13"/>
    <x v="1"/>
    <x v="1"/>
    <x v="2785"/>
    <x v="2415"/>
  </r>
  <r>
    <x v="6"/>
    <x v="511"/>
    <x v="510"/>
    <x v="42"/>
    <x v="42"/>
    <x v="4"/>
    <x v="4"/>
    <x v="2785"/>
    <x v="2416"/>
  </r>
  <r>
    <x v="3"/>
    <x v="29"/>
    <x v="28"/>
    <x v="12"/>
    <x v="12"/>
    <x v="1"/>
    <x v="1"/>
    <x v="2785"/>
    <x v="2417"/>
  </r>
  <r>
    <x v="24"/>
    <x v="133"/>
    <x v="132"/>
    <x v="5"/>
    <x v="5"/>
    <x v="3"/>
    <x v="3"/>
    <x v="2785"/>
    <x v="2418"/>
  </r>
  <r>
    <x v="1"/>
    <x v="136"/>
    <x v="135"/>
    <x v="0"/>
    <x v="0"/>
    <x v="0"/>
    <x v="0"/>
    <x v="2785"/>
    <x v="2419"/>
  </r>
  <r>
    <x v="12"/>
    <x v="625"/>
    <x v="624"/>
    <x v="61"/>
    <x v="61"/>
    <x v="18"/>
    <x v="18"/>
    <x v="2785"/>
    <x v="2420"/>
  </r>
  <r>
    <x v="6"/>
    <x v="122"/>
    <x v="121"/>
    <x v="10"/>
    <x v="10"/>
    <x v="5"/>
    <x v="5"/>
    <x v="2785"/>
    <x v="2421"/>
  </r>
  <r>
    <x v="5"/>
    <x v="794"/>
    <x v="793"/>
    <x v="78"/>
    <x v="78"/>
    <x v="19"/>
    <x v="19"/>
    <x v="2785"/>
    <x v="1884"/>
  </r>
  <r>
    <x v="4"/>
    <x v="502"/>
    <x v="501"/>
    <x v="14"/>
    <x v="14"/>
    <x v="6"/>
    <x v="6"/>
    <x v="2785"/>
    <x v="2422"/>
  </r>
  <r>
    <x v="6"/>
    <x v="221"/>
    <x v="220"/>
    <x v="32"/>
    <x v="32"/>
    <x v="1"/>
    <x v="1"/>
    <x v="2785"/>
    <x v="2423"/>
  </r>
  <r>
    <x v="4"/>
    <x v="475"/>
    <x v="474"/>
    <x v="75"/>
    <x v="75"/>
    <x v="11"/>
    <x v="11"/>
    <x v="2785"/>
    <x v="2424"/>
  </r>
  <r>
    <x v="1"/>
    <x v="617"/>
    <x v="616"/>
    <x v="83"/>
    <x v="83"/>
    <x v="15"/>
    <x v="15"/>
    <x v="2785"/>
    <x v="2425"/>
  </r>
  <r>
    <x v="5"/>
    <x v="795"/>
    <x v="794"/>
    <x v="58"/>
    <x v="58"/>
    <x v="16"/>
    <x v="16"/>
    <x v="2785"/>
    <x v="2426"/>
  </r>
  <r>
    <x v="11"/>
    <x v="328"/>
    <x v="327"/>
    <x v="55"/>
    <x v="55"/>
    <x v="8"/>
    <x v="8"/>
    <x v="2785"/>
    <x v="2427"/>
  </r>
  <r>
    <x v="8"/>
    <x v="227"/>
    <x v="226"/>
    <x v="13"/>
    <x v="13"/>
    <x v="1"/>
    <x v="1"/>
    <x v="2785"/>
    <x v="2428"/>
  </r>
  <r>
    <x v="1"/>
    <x v="471"/>
    <x v="470"/>
    <x v="63"/>
    <x v="63"/>
    <x v="13"/>
    <x v="13"/>
    <x v="2785"/>
    <x v="2429"/>
  </r>
  <r>
    <x v="14"/>
    <x v="352"/>
    <x v="351"/>
    <x v="42"/>
    <x v="42"/>
    <x v="4"/>
    <x v="4"/>
    <x v="2785"/>
    <x v="1728"/>
  </r>
  <r>
    <x v="4"/>
    <x v="156"/>
    <x v="155"/>
    <x v="29"/>
    <x v="29"/>
    <x v="12"/>
    <x v="12"/>
    <x v="2785"/>
    <x v="2430"/>
  </r>
  <r>
    <x v="6"/>
    <x v="760"/>
    <x v="759"/>
    <x v="78"/>
    <x v="78"/>
    <x v="19"/>
    <x v="19"/>
    <x v="2785"/>
    <x v="2149"/>
  </r>
  <r>
    <x v="9"/>
    <x v="250"/>
    <x v="249"/>
    <x v="8"/>
    <x v="8"/>
    <x v="3"/>
    <x v="3"/>
    <x v="2785"/>
    <x v="2431"/>
  </r>
  <r>
    <x v="7"/>
    <x v="373"/>
    <x v="372"/>
    <x v="62"/>
    <x v="62"/>
    <x v="12"/>
    <x v="12"/>
    <x v="2785"/>
    <x v="2432"/>
  </r>
  <r>
    <x v="6"/>
    <x v="378"/>
    <x v="377"/>
    <x v="10"/>
    <x v="10"/>
    <x v="5"/>
    <x v="5"/>
    <x v="2785"/>
    <x v="2433"/>
  </r>
  <r>
    <x v="28"/>
    <x v="146"/>
    <x v="145"/>
    <x v="34"/>
    <x v="34"/>
    <x v="1"/>
    <x v="1"/>
    <x v="2785"/>
    <x v="2434"/>
  </r>
  <r>
    <x v="6"/>
    <x v="599"/>
    <x v="598"/>
    <x v="60"/>
    <x v="60"/>
    <x v="4"/>
    <x v="4"/>
    <x v="2785"/>
    <x v="2435"/>
  </r>
  <r>
    <x v="6"/>
    <x v="434"/>
    <x v="433"/>
    <x v="10"/>
    <x v="10"/>
    <x v="5"/>
    <x v="5"/>
    <x v="2785"/>
    <x v="2436"/>
  </r>
  <r>
    <x v="9"/>
    <x v="28"/>
    <x v="27"/>
    <x v="14"/>
    <x v="14"/>
    <x v="6"/>
    <x v="6"/>
    <x v="2785"/>
    <x v="2437"/>
  </r>
  <r>
    <x v="2"/>
    <x v="482"/>
    <x v="481"/>
    <x v="14"/>
    <x v="14"/>
    <x v="6"/>
    <x v="6"/>
    <x v="2785"/>
    <x v="2438"/>
  </r>
  <r>
    <x v="1"/>
    <x v="642"/>
    <x v="641"/>
    <x v="16"/>
    <x v="16"/>
    <x v="7"/>
    <x v="7"/>
    <x v="2785"/>
    <x v="2439"/>
  </r>
  <r>
    <x v="28"/>
    <x v="76"/>
    <x v="75"/>
    <x v="5"/>
    <x v="5"/>
    <x v="3"/>
    <x v="3"/>
    <x v="2785"/>
    <x v="2440"/>
  </r>
  <r>
    <x v="3"/>
    <x v="796"/>
    <x v="795"/>
    <x v="90"/>
    <x v="90"/>
    <x v="20"/>
    <x v="20"/>
    <x v="2785"/>
    <x v="2441"/>
  </r>
  <r>
    <x v="4"/>
    <x v="421"/>
    <x v="420"/>
    <x v="52"/>
    <x v="52"/>
    <x v="12"/>
    <x v="12"/>
    <x v="2785"/>
    <x v="2442"/>
  </r>
  <r>
    <x v="0"/>
    <x v="66"/>
    <x v="65"/>
    <x v="23"/>
    <x v="23"/>
    <x v="6"/>
    <x v="6"/>
    <x v="2785"/>
    <x v="2443"/>
  </r>
  <r>
    <x v="6"/>
    <x v="17"/>
    <x v="16"/>
    <x v="8"/>
    <x v="8"/>
    <x v="3"/>
    <x v="3"/>
    <x v="2785"/>
    <x v="2444"/>
  </r>
  <r>
    <x v="4"/>
    <x v="281"/>
    <x v="280"/>
    <x v="52"/>
    <x v="52"/>
    <x v="12"/>
    <x v="12"/>
    <x v="2785"/>
    <x v="2445"/>
  </r>
  <r>
    <x v="2"/>
    <x v="457"/>
    <x v="456"/>
    <x v="28"/>
    <x v="28"/>
    <x v="13"/>
    <x v="13"/>
    <x v="2785"/>
    <x v="2446"/>
  </r>
  <r>
    <x v="18"/>
    <x v="84"/>
    <x v="83"/>
    <x v="25"/>
    <x v="25"/>
    <x v="4"/>
    <x v="4"/>
    <x v="2785"/>
    <x v="2446"/>
  </r>
  <r>
    <x v="24"/>
    <x v="202"/>
    <x v="201"/>
    <x v="28"/>
    <x v="28"/>
    <x v="13"/>
    <x v="13"/>
    <x v="2785"/>
    <x v="2447"/>
  </r>
  <r>
    <x v="2"/>
    <x v="566"/>
    <x v="565"/>
    <x v="8"/>
    <x v="8"/>
    <x v="3"/>
    <x v="3"/>
    <x v="2785"/>
    <x v="2448"/>
  </r>
  <r>
    <x v="3"/>
    <x v="107"/>
    <x v="106"/>
    <x v="30"/>
    <x v="30"/>
    <x v="12"/>
    <x v="12"/>
    <x v="2785"/>
    <x v="2449"/>
  </r>
  <r>
    <x v="3"/>
    <x v="797"/>
    <x v="796"/>
    <x v="7"/>
    <x v="7"/>
    <x v="1"/>
    <x v="1"/>
    <x v="2785"/>
    <x v="2450"/>
  </r>
  <r>
    <x v="3"/>
    <x v="553"/>
    <x v="552"/>
    <x v="19"/>
    <x v="19"/>
    <x v="10"/>
    <x v="10"/>
    <x v="2785"/>
    <x v="2451"/>
  </r>
  <r>
    <x v="2"/>
    <x v="484"/>
    <x v="483"/>
    <x v="32"/>
    <x v="32"/>
    <x v="1"/>
    <x v="1"/>
    <x v="2785"/>
    <x v="2452"/>
  </r>
  <r>
    <x v="28"/>
    <x v="32"/>
    <x v="31"/>
    <x v="5"/>
    <x v="5"/>
    <x v="3"/>
    <x v="3"/>
    <x v="2785"/>
    <x v="2453"/>
  </r>
  <r>
    <x v="5"/>
    <x v="142"/>
    <x v="141"/>
    <x v="10"/>
    <x v="10"/>
    <x v="5"/>
    <x v="5"/>
    <x v="2785"/>
    <x v="2454"/>
  </r>
  <r>
    <x v="3"/>
    <x v="427"/>
    <x v="426"/>
    <x v="5"/>
    <x v="5"/>
    <x v="3"/>
    <x v="3"/>
    <x v="2785"/>
    <x v="2455"/>
  </r>
  <r>
    <x v="18"/>
    <x v="484"/>
    <x v="483"/>
    <x v="32"/>
    <x v="32"/>
    <x v="1"/>
    <x v="1"/>
    <x v="2785"/>
    <x v="2456"/>
  </r>
  <r>
    <x v="5"/>
    <x v="798"/>
    <x v="797"/>
    <x v="13"/>
    <x v="13"/>
    <x v="1"/>
    <x v="1"/>
    <x v="2785"/>
    <x v="2457"/>
  </r>
  <r>
    <x v="9"/>
    <x v="542"/>
    <x v="541"/>
    <x v="49"/>
    <x v="49"/>
    <x v="7"/>
    <x v="7"/>
    <x v="2785"/>
    <x v="2458"/>
  </r>
  <r>
    <x v="10"/>
    <x v="288"/>
    <x v="287"/>
    <x v="8"/>
    <x v="8"/>
    <x v="3"/>
    <x v="3"/>
    <x v="2785"/>
    <x v="2459"/>
  </r>
  <r>
    <x v="0"/>
    <x v="133"/>
    <x v="132"/>
    <x v="5"/>
    <x v="5"/>
    <x v="3"/>
    <x v="3"/>
    <x v="2785"/>
    <x v="2460"/>
  </r>
  <r>
    <x v="2"/>
    <x v="775"/>
    <x v="774"/>
    <x v="1"/>
    <x v="1"/>
    <x v="1"/>
    <x v="1"/>
    <x v="2785"/>
    <x v="2461"/>
  </r>
  <r>
    <x v="18"/>
    <x v="43"/>
    <x v="42"/>
    <x v="5"/>
    <x v="5"/>
    <x v="3"/>
    <x v="3"/>
    <x v="2785"/>
    <x v="2462"/>
  </r>
  <r>
    <x v="24"/>
    <x v="48"/>
    <x v="47"/>
    <x v="5"/>
    <x v="5"/>
    <x v="3"/>
    <x v="3"/>
    <x v="2785"/>
    <x v="1670"/>
  </r>
  <r>
    <x v="10"/>
    <x v="211"/>
    <x v="210"/>
    <x v="23"/>
    <x v="23"/>
    <x v="6"/>
    <x v="6"/>
    <x v="2785"/>
    <x v="2463"/>
  </r>
  <r>
    <x v="2"/>
    <x v="628"/>
    <x v="627"/>
    <x v="36"/>
    <x v="36"/>
    <x v="0"/>
    <x v="0"/>
    <x v="2785"/>
    <x v="2464"/>
  </r>
  <r>
    <x v="18"/>
    <x v="74"/>
    <x v="73"/>
    <x v="5"/>
    <x v="5"/>
    <x v="3"/>
    <x v="3"/>
    <x v="2785"/>
    <x v="2465"/>
  </r>
  <r>
    <x v="2"/>
    <x v="302"/>
    <x v="301"/>
    <x v="36"/>
    <x v="36"/>
    <x v="0"/>
    <x v="0"/>
    <x v="2785"/>
    <x v="1704"/>
  </r>
  <r>
    <x v="9"/>
    <x v="61"/>
    <x v="60"/>
    <x v="21"/>
    <x v="21"/>
    <x v="7"/>
    <x v="7"/>
    <x v="2785"/>
    <x v="2466"/>
  </r>
  <r>
    <x v="3"/>
    <x v="635"/>
    <x v="634"/>
    <x v="42"/>
    <x v="42"/>
    <x v="4"/>
    <x v="4"/>
    <x v="2785"/>
    <x v="2467"/>
  </r>
  <r>
    <x v="12"/>
    <x v="481"/>
    <x v="480"/>
    <x v="55"/>
    <x v="55"/>
    <x v="8"/>
    <x v="8"/>
    <x v="2785"/>
    <x v="2468"/>
  </r>
  <r>
    <x v="4"/>
    <x v="240"/>
    <x v="239"/>
    <x v="24"/>
    <x v="24"/>
    <x v="4"/>
    <x v="4"/>
    <x v="2785"/>
    <x v="2469"/>
  </r>
  <r>
    <x v="10"/>
    <x v="5"/>
    <x v="5"/>
    <x v="3"/>
    <x v="3"/>
    <x v="2"/>
    <x v="2"/>
    <x v="2785"/>
    <x v="2470"/>
  </r>
  <r>
    <x v="18"/>
    <x v="213"/>
    <x v="212"/>
    <x v="8"/>
    <x v="8"/>
    <x v="3"/>
    <x v="3"/>
    <x v="2785"/>
    <x v="2471"/>
  </r>
  <r>
    <x v="4"/>
    <x v="499"/>
    <x v="498"/>
    <x v="8"/>
    <x v="8"/>
    <x v="3"/>
    <x v="3"/>
    <x v="2785"/>
    <x v="2472"/>
  </r>
  <r>
    <x v="6"/>
    <x v="560"/>
    <x v="559"/>
    <x v="5"/>
    <x v="5"/>
    <x v="3"/>
    <x v="3"/>
    <x v="2785"/>
    <x v="2070"/>
  </r>
  <r>
    <x v="3"/>
    <x v="636"/>
    <x v="635"/>
    <x v="38"/>
    <x v="38"/>
    <x v="1"/>
    <x v="1"/>
    <x v="2785"/>
    <x v="2473"/>
  </r>
  <r>
    <x v="8"/>
    <x v="216"/>
    <x v="215"/>
    <x v="10"/>
    <x v="10"/>
    <x v="5"/>
    <x v="5"/>
    <x v="2785"/>
    <x v="2474"/>
  </r>
  <r>
    <x v="14"/>
    <x v="529"/>
    <x v="528"/>
    <x v="70"/>
    <x v="70"/>
    <x v="8"/>
    <x v="8"/>
    <x v="2785"/>
    <x v="2475"/>
  </r>
  <r>
    <x v="3"/>
    <x v="799"/>
    <x v="798"/>
    <x v="11"/>
    <x v="11"/>
    <x v="4"/>
    <x v="4"/>
    <x v="2785"/>
    <x v="2476"/>
  </r>
  <r>
    <x v="12"/>
    <x v="41"/>
    <x v="40"/>
    <x v="8"/>
    <x v="8"/>
    <x v="3"/>
    <x v="3"/>
    <x v="2785"/>
    <x v="2477"/>
  </r>
  <r>
    <x v="5"/>
    <x v="635"/>
    <x v="634"/>
    <x v="42"/>
    <x v="42"/>
    <x v="4"/>
    <x v="4"/>
    <x v="2785"/>
    <x v="2478"/>
  </r>
  <r>
    <x v="2"/>
    <x v="181"/>
    <x v="180"/>
    <x v="34"/>
    <x v="34"/>
    <x v="1"/>
    <x v="1"/>
    <x v="2785"/>
    <x v="2479"/>
  </r>
  <r>
    <x v="6"/>
    <x v="20"/>
    <x v="19"/>
    <x v="1"/>
    <x v="1"/>
    <x v="1"/>
    <x v="1"/>
    <x v="2785"/>
    <x v="2480"/>
  </r>
  <r>
    <x v="22"/>
    <x v="41"/>
    <x v="40"/>
    <x v="8"/>
    <x v="8"/>
    <x v="3"/>
    <x v="3"/>
    <x v="2785"/>
    <x v="2481"/>
  </r>
  <r>
    <x v="4"/>
    <x v="442"/>
    <x v="441"/>
    <x v="11"/>
    <x v="11"/>
    <x v="4"/>
    <x v="4"/>
    <x v="2785"/>
    <x v="2482"/>
  </r>
  <r>
    <x v="1"/>
    <x v="538"/>
    <x v="537"/>
    <x v="28"/>
    <x v="28"/>
    <x v="13"/>
    <x v="13"/>
    <x v="2785"/>
    <x v="2483"/>
  </r>
  <r>
    <x v="2"/>
    <x v="142"/>
    <x v="141"/>
    <x v="10"/>
    <x v="10"/>
    <x v="5"/>
    <x v="5"/>
    <x v="2785"/>
    <x v="2165"/>
  </r>
  <r>
    <x v="6"/>
    <x v="2"/>
    <x v="2"/>
    <x v="1"/>
    <x v="1"/>
    <x v="1"/>
    <x v="1"/>
    <x v="2785"/>
    <x v="2484"/>
  </r>
  <r>
    <x v="8"/>
    <x v="140"/>
    <x v="139"/>
    <x v="14"/>
    <x v="14"/>
    <x v="6"/>
    <x v="6"/>
    <x v="2785"/>
    <x v="2485"/>
  </r>
  <r>
    <x v="4"/>
    <x v="250"/>
    <x v="249"/>
    <x v="8"/>
    <x v="8"/>
    <x v="3"/>
    <x v="3"/>
    <x v="2785"/>
    <x v="2486"/>
  </r>
  <r>
    <x v="18"/>
    <x v="367"/>
    <x v="366"/>
    <x v="5"/>
    <x v="5"/>
    <x v="3"/>
    <x v="3"/>
    <x v="2785"/>
    <x v="2487"/>
  </r>
  <r>
    <x v="4"/>
    <x v="771"/>
    <x v="770"/>
    <x v="23"/>
    <x v="23"/>
    <x v="6"/>
    <x v="6"/>
    <x v="2785"/>
    <x v="2487"/>
  </r>
  <r>
    <x v="18"/>
    <x v="232"/>
    <x v="231"/>
    <x v="11"/>
    <x v="11"/>
    <x v="4"/>
    <x v="4"/>
    <x v="2785"/>
    <x v="2488"/>
  </r>
  <r>
    <x v="3"/>
    <x v="491"/>
    <x v="490"/>
    <x v="62"/>
    <x v="62"/>
    <x v="12"/>
    <x v="12"/>
    <x v="2785"/>
    <x v="2489"/>
  </r>
  <r>
    <x v="18"/>
    <x v="48"/>
    <x v="47"/>
    <x v="5"/>
    <x v="5"/>
    <x v="3"/>
    <x v="3"/>
    <x v="2785"/>
    <x v="2490"/>
  </r>
  <r>
    <x v="18"/>
    <x v="17"/>
    <x v="16"/>
    <x v="8"/>
    <x v="8"/>
    <x v="3"/>
    <x v="3"/>
    <x v="2785"/>
    <x v="2491"/>
  </r>
  <r>
    <x v="28"/>
    <x v="124"/>
    <x v="123"/>
    <x v="5"/>
    <x v="5"/>
    <x v="3"/>
    <x v="3"/>
    <x v="2785"/>
    <x v="2491"/>
  </r>
  <r>
    <x v="5"/>
    <x v="615"/>
    <x v="614"/>
    <x v="28"/>
    <x v="28"/>
    <x v="13"/>
    <x v="13"/>
    <x v="2785"/>
    <x v="2492"/>
  </r>
  <r>
    <x v="5"/>
    <x v="7"/>
    <x v="7"/>
    <x v="5"/>
    <x v="5"/>
    <x v="3"/>
    <x v="3"/>
    <x v="2785"/>
    <x v="2493"/>
  </r>
  <r>
    <x v="6"/>
    <x v="251"/>
    <x v="250"/>
    <x v="8"/>
    <x v="8"/>
    <x v="3"/>
    <x v="3"/>
    <x v="2785"/>
    <x v="2494"/>
  </r>
  <r>
    <x v="9"/>
    <x v="722"/>
    <x v="721"/>
    <x v="10"/>
    <x v="10"/>
    <x v="5"/>
    <x v="5"/>
    <x v="2785"/>
    <x v="2495"/>
  </r>
  <r>
    <x v="5"/>
    <x v="328"/>
    <x v="327"/>
    <x v="55"/>
    <x v="55"/>
    <x v="8"/>
    <x v="8"/>
    <x v="2785"/>
    <x v="2496"/>
  </r>
  <r>
    <x v="18"/>
    <x v="38"/>
    <x v="37"/>
    <x v="10"/>
    <x v="10"/>
    <x v="5"/>
    <x v="5"/>
    <x v="2785"/>
    <x v="2497"/>
  </r>
  <r>
    <x v="0"/>
    <x v="364"/>
    <x v="363"/>
    <x v="29"/>
    <x v="29"/>
    <x v="12"/>
    <x v="12"/>
    <x v="2785"/>
    <x v="2498"/>
  </r>
  <r>
    <x v="7"/>
    <x v="288"/>
    <x v="287"/>
    <x v="8"/>
    <x v="8"/>
    <x v="3"/>
    <x v="3"/>
    <x v="2785"/>
    <x v="1537"/>
  </r>
  <r>
    <x v="27"/>
    <x v="273"/>
    <x v="272"/>
    <x v="5"/>
    <x v="5"/>
    <x v="3"/>
    <x v="3"/>
    <x v="2785"/>
    <x v="2499"/>
  </r>
  <r>
    <x v="18"/>
    <x v="123"/>
    <x v="122"/>
    <x v="8"/>
    <x v="8"/>
    <x v="3"/>
    <x v="3"/>
    <x v="2785"/>
    <x v="2500"/>
  </r>
  <r>
    <x v="2"/>
    <x v="493"/>
    <x v="492"/>
    <x v="42"/>
    <x v="42"/>
    <x v="4"/>
    <x v="4"/>
    <x v="2785"/>
    <x v="2501"/>
  </r>
  <r>
    <x v="18"/>
    <x v="487"/>
    <x v="486"/>
    <x v="42"/>
    <x v="42"/>
    <x v="4"/>
    <x v="4"/>
    <x v="2785"/>
    <x v="2502"/>
  </r>
  <r>
    <x v="1"/>
    <x v="204"/>
    <x v="203"/>
    <x v="37"/>
    <x v="37"/>
    <x v="12"/>
    <x v="12"/>
    <x v="2785"/>
    <x v="2217"/>
  </r>
  <r>
    <x v="3"/>
    <x v="35"/>
    <x v="34"/>
    <x v="12"/>
    <x v="12"/>
    <x v="1"/>
    <x v="1"/>
    <x v="2785"/>
    <x v="2503"/>
  </r>
  <r>
    <x v="2"/>
    <x v="192"/>
    <x v="191"/>
    <x v="13"/>
    <x v="13"/>
    <x v="1"/>
    <x v="1"/>
    <x v="2785"/>
    <x v="2504"/>
  </r>
  <r>
    <x v="0"/>
    <x v="41"/>
    <x v="40"/>
    <x v="8"/>
    <x v="8"/>
    <x v="3"/>
    <x v="3"/>
    <x v="2785"/>
    <x v="2505"/>
  </r>
  <r>
    <x v="3"/>
    <x v="543"/>
    <x v="542"/>
    <x v="0"/>
    <x v="0"/>
    <x v="0"/>
    <x v="0"/>
    <x v="2785"/>
    <x v="2506"/>
  </r>
  <r>
    <x v="6"/>
    <x v="536"/>
    <x v="535"/>
    <x v="11"/>
    <x v="11"/>
    <x v="4"/>
    <x v="4"/>
    <x v="2785"/>
    <x v="2073"/>
  </r>
  <r>
    <x v="5"/>
    <x v="681"/>
    <x v="680"/>
    <x v="25"/>
    <x v="25"/>
    <x v="4"/>
    <x v="4"/>
    <x v="2785"/>
    <x v="2507"/>
  </r>
  <r>
    <x v="16"/>
    <x v="76"/>
    <x v="75"/>
    <x v="5"/>
    <x v="5"/>
    <x v="3"/>
    <x v="3"/>
    <x v="2785"/>
    <x v="2508"/>
  </r>
  <r>
    <x v="9"/>
    <x v="587"/>
    <x v="586"/>
    <x v="13"/>
    <x v="13"/>
    <x v="1"/>
    <x v="1"/>
    <x v="2785"/>
    <x v="1353"/>
  </r>
  <r>
    <x v="5"/>
    <x v="507"/>
    <x v="506"/>
    <x v="9"/>
    <x v="9"/>
    <x v="4"/>
    <x v="4"/>
    <x v="2785"/>
    <x v="2509"/>
  </r>
  <r>
    <x v="1"/>
    <x v="696"/>
    <x v="695"/>
    <x v="76"/>
    <x v="76"/>
    <x v="12"/>
    <x v="12"/>
    <x v="2785"/>
    <x v="2510"/>
  </r>
  <r>
    <x v="18"/>
    <x v="15"/>
    <x v="14"/>
    <x v="10"/>
    <x v="10"/>
    <x v="5"/>
    <x v="5"/>
    <x v="2785"/>
    <x v="2511"/>
  </r>
  <r>
    <x v="9"/>
    <x v="454"/>
    <x v="453"/>
    <x v="5"/>
    <x v="5"/>
    <x v="3"/>
    <x v="3"/>
    <x v="2785"/>
    <x v="2512"/>
  </r>
  <r>
    <x v="3"/>
    <x v="800"/>
    <x v="799"/>
    <x v="85"/>
    <x v="85"/>
    <x v="5"/>
    <x v="5"/>
    <x v="2785"/>
    <x v="1947"/>
  </r>
  <r>
    <x v="1"/>
    <x v="801"/>
    <x v="800"/>
    <x v="5"/>
    <x v="5"/>
    <x v="3"/>
    <x v="3"/>
    <x v="2785"/>
    <x v="1604"/>
  </r>
  <r>
    <x v="6"/>
    <x v="581"/>
    <x v="580"/>
    <x v="78"/>
    <x v="78"/>
    <x v="19"/>
    <x v="19"/>
    <x v="2785"/>
    <x v="2513"/>
  </r>
  <r>
    <x v="6"/>
    <x v="802"/>
    <x v="801"/>
    <x v="36"/>
    <x v="36"/>
    <x v="0"/>
    <x v="0"/>
    <x v="2785"/>
    <x v="2514"/>
  </r>
  <r>
    <x v="3"/>
    <x v="620"/>
    <x v="619"/>
    <x v="15"/>
    <x v="15"/>
    <x v="1"/>
    <x v="1"/>
    <x v="2785"/>
    <x v="2515"/>
  </r>
  <r>
    <x v="1"/>
    <x v="281"/>
    <x v="280"/>
    <x v="52"/>
    <x v="52"/>
    <x v="12"/>
    <x v="12"/>
    <x v="2785"/>
    <x v="2516"/>
  </r>
  <r>
    <x v="6"/>
    <x v="365"/>
    <x v="364"/>
    <x v="16"/>
    <x v="16"/>
    <x v="7"/>
    <x v="7"/>
    <x v="2785"/>
    <x v="2517"/>
  </r>
  <r>
    <x v="6"/>
    <x v="803"/>
    <x v="802"/>
    <x v="41"/>
    <x v="41"/>
    <x v="12"/>
    <x v="12"/>
    <x v="2785"/>
    <x v="2186"/>
  </r>
  <r>
    <x v="3"/>
    <x v="603"/>
    <x v="602"/>
    <x v="42"/>
    <x v="42"/>
    <x v="4"/>
    <x v="4"/>
    <x v="2785"/>
    <x v="2518"/>
  </r>
  <r>
    <x v="2"/>
    <x v="632"/>
    <x v="631"/>
    <x v="5"/>
    <x v="5"/>
    <x v="3"/>
    <x v="3"/>
    <x v="2785"/>
    <x v="1436"/>
  </r>
  <r>
    <x v="1"/>
    <x v="514"/>
    <x v="513"/>
    <x v="17"/>
    <x v="17"/>
    <x v="8"/>
    <x v="8"/>
    <x v="2785"/>
    <x v="2519"/>
  </r>
  <r>
    <x v="3"/>
    <x v="780"/>
    <x v="779"/>
    <x v="12"/>
    <x v="12"/>
    <x v="1"/>
    <x v="1"/>
    <x v="2785"/>
    <x v="1302"/>
  </r>
  <r>
    <x v="28"/>
    <x v="477"/>
    <x v="476"/>
    <x v="10"/>
    <x v="10"/>
    <x v="5"/>
    <x v="5"/>
    <x v="2785"/>
    <x v="2520"/>
  </r>
  <r>
    <x v="26"/>
    <x v="77"/>
    <x v="76"/>
    <x v="8"/>
    <x v="8"/>
    <x v="3"/>
    <x v="3"/>
    <x v="2785"/>
    <x v="2521"/>
  </r>
  <r>
    <x v="9"/>
    <x v="211"/>
    <x v="210"/>
    <x v="23"/>
    <x v="23"/>
    <x v="6"/>
    <x v="6"/>
    <x v="2785"/>
    <x v="2522"/>
  </r>
  <r>
    <x v="8"/>
    <x v="499"/>
    <x v="498"/>
    <x v="8"/>
    <x v="8"/>
    <x v="3"/>
    <x v="3"/>
    <x v="2785"/>
    <x v="2523"/>
  </r>
  <r>
    <x v="12"/>
    <x v="52"/>
    <x v="51"/>
    <x v="8"/>
    <x v="8"/>
    <x v="3"/>
    <x v="3"/>
    <x v="2785"/>
    <x v="2524"/>
  </r>
  <r>
    <x v="21"/>
    <x v="281"/>
    <x v="280"/>
    <x v="52"/>
    <x v="52"/>
    <x v="12"/>
    <x v="12"/>
    <x v="2785"/>
    <x v="2525"/>
  </r>
  <r>
    <x v="12"/>
    <x v="103"/>
    <x v="102"/>
    <x v="17"/>
    <x v="17"/>
    <x v="8"/>
    <x v="8"/>
    <x v="2785"/>
    <x v="2525"/>
  </r>
  <r>
    <x v="0"/>
    <x v="24"/>
    <x v="23"/>
    <x v="5"/>
    <x v="5"/>
    <x v="3"/>
    <x v="3"/>
    <x v="2785"/>
    <x v="2526"/>
  </r>
  <r>
    <x v="18"/>
    <x v="502"/>
    <x v="501"/>
    <x v="14"/>
    <x v="14"/>
    <x v="6"/>
    <x v="6"/>
    <x v="2785"/>
    <x v="2173"/>
  </r>
  <r>
    <x v="18"/>
    <x v="36"/>
    <x v="35"/>
    <x v="8"/>
    <x v="8"/>
    <x v="3"/>
    <x v="3"/>
    <x v="2785"/>
    <x v="2527"/>
  </r>
  <r>
    <x v="4"/>
    <x v="547"/>
    <x v="546"/>
    <x v="5"/>
    <x v="5"/>
    <x v="3"/>
    <x v="3"/>
    <x v="2785"/>
    <x v="2527"/>
  </r>
  <r>
    <x v="18"/>
    <x v="191"/>
    <x v="190"/>
    <x v="8"/>
    <x v="8"/>
    <x v="3"/>
    <x v="3"/>
    <x v="2785"/>
    <x v="1944"/>
  </r>
  <r>
    <x v="3"/>
    <x v="563"/>
    <x v="562"/>
    <x v="7"/>
    <x v="7"/>
    <x v="1"/>
    <x v="1"/>
    <x v="2785"/>
    <x v="2528"/>
  </r>
  <r>
    <x v="9"/>
    <x v="527"/>
    <x v="526"/>
    <x v="11"/>
    <x v="11"/>
    <x v="4"/>
    <x v="4"/>
    <x v="2785"/>
    <x v="1858"/>
  </r>
  <r>
    <x v="9"/>
    <x v="84"/>
    <x v="83"/>
    <x v="25"/>
    <x v="25"/>
    <x v="4"/>
    <x v="4"/>
    <x v="2785"/>
    <x v="2077"/>
  </r>
  <r>
    <x v="18"/>
    <x v="13"/>
    <x v="12"/>
    <x v="8"/>
    <x v="8"/>
    <x v="3"/>
    <x v="3"/>
    <x v="2785"/>
    <x v="2529"/>
  </r>
  <r>
    <x v="0"/>
    <x v="202"/>
    <x v="201"/>
    <x v="28"/>
    <x v="28"/>
    <x v="13"/>
    <x v="13"/>
    <x v="2785"/>
    <x v="2530"/>
  </r>
  <r>
    <x v="1"/>
    <x v="360"/>
    <x v="359"/>
    <x v="7"/>
    <x v="7"/>
    <x v="1"/>
    <x v="1"/>
    <x v="2785"/>
    <x v="2531"/>
  </r>
  <r>
    <x v="18"/>
    <x v="106"/>
    <x v="105"/>
    <x v="8"/>
    <x v="8"/>
    <x v="3"/>
    <x v="3"/>
    <x v="2785"/>
    <x v="2532"/>
  </r>
  <r>
    <x v="18"/>
    <x v="261"/>
    <x v="260"/>
    <x v="5"/>
    <x v="5"/>
    <x v="3"/>
    <x v="3"/>
    <x v="2785"/>
    <x v="2533"/>
  </r>
  <r>
    <x v="2"/>
    <x v="584"/>
    <x v="583"/>
    <x v="67"/>
    <x v="67"/>
    <x v="5"/>
    <x v="5"/>
    <x v="2785"/>
    <x v="2534"/>
  </r>
  <r>
    <x v="2"/>
    <x v="316"/>
    <x v="315"/>
    <x v="36"/>
    <x v="36"/>
    <x v="0"/>
    <x v="0"/>
    <x v="2785"/>
    <x v="2534"/>
  </r>
  <r>
    <x v="21"/>
    <x v="361"/>
    <x v="360"/>
    <x v="52"/>
    <x v="52"/>
    <x v="12"/>
    <x v="12"/>
    <x v="2785"/>
    <x v="2535"/>
  </r>
  <r>
    <x v="18"/>
    <x v="208"/>
    <x v="207"/>
    <x v="5"/>
    <x v="5"/>
    <x v="3"/>
    <x v="3"/>
    <x v="2785"/>
    <x v="2536"/>
  </r>
  <r>
    <x v="9"/>
    <x v="248"/>
    <x v="247"/>
    <x v="5"/>
    <x v="5"/>
    <x v="3"/>
    <x v="3"/>
    <x v="2785"/>
    <x v="2537"/>
  </r>
  <r>
    <x v="8"/>
    <x v="738"/>
    <x v="737"/>
    <x v="1"/>
    <x v="1"/>
    <x v="1"/>
    <x v="1"/>
    <x v="2785"/>
    <x v="2537"/>
  </r>
  <r>
    <x v="8"/>
    <x v="249"/>
    <x v="248"/>
    <x v="27"/>
    <x v="27"/>
    <x v="4"/>
    <x v="4"/>
    <x v="2785"/>
    <x v="2538"/>
  </r>
  <r>
    <x v="0"/>
    <x v="94"/>
    <x v="93"/>
    <x v="10"/>
    <x v="10"/>
    <x v="5"/>
    <x v="5"/>
    <x v="2785"/>
    <x v="2539"/>
  </r>
  <r>
    <x v="10"/>
    <x v="184"/>
    <x v="183"/>
    <x v="9"/>
    <x v="9"/>
    <x v="4"/>
    <x v="4"/>
    <x v="2785"/>
    <x v="2540"/>
  </r>
  <r>
    <x v="2"/>
    <x v="471"/>
    <x v="470"/>
    <x v="63"/>
    <x v="63"/>
    <x v="13"/>
    <x v="13"/>
    <x v="2785"/>
    <x v="2541"/>
  </r>
  <r>
    <x v="5"/>
    <x v="804"/>
    <x v="803"/>
    <x v="7"/>
    <x v="7"/>
    <x v="1"/>
    <x v="1"/>
    <x v="2785"/>
    <x v="2541"/>
  </r>
  <r>
    <x v="14"/>
    <x v="671"/>
    <x v="670"/>
    <x v="42"/>
    <x v="42"/>
    <x v="4"/>
    <x v="4"/>
    <x v="2785"/>
    <x v="2542"/>
  </r>
  <r>
    <x v="6"/>
    <x v="116"/>
    <x v="115"/>
    <x v="5"/>
    <x v="5"/>
    <x v="3"/>
    <x v="3"/>
    <x v="2785"/>
    <x v="2543"/>
  </r>
  <r>
    <x v="5"/>
    <x v="594"/>
    <x v="593"/>
    <x v="44"/>
    <x v="44"/>
    <x v="15"/>
    <x v="15"/>
    <x v="2785"/>
    <x v="2544"/>
  </r>
  <r>
    <x v="8"/>
    <x v="251"/>
    <x v="250"/>
    <x v="8"/>
    <x v="8"/>
    <x v="3"/>
    <x v="3"/>
    <x v="2785"/>
    <x v="2545"/>
  </r>
  <r>
    <x v="2"/>
    <x v="805"/>
    <x v="804"/>
    <x v="86"/>
    <x v="86"/>
    <x v="14"/>
    <x v="14"/>
    <x v="2785"/>
    <x v="2055"/>
  </r>
  <r>
    <x v="18"/>
    <x v="806"/>
    <x v="805"/>
    <x v="11"/>
    <x v="11"/>
    <x v="4"/>
    <x v="4"/>
    <x v="2785"/>
    <x v="2546"/>
  </r>
  <r>
    <x v="28"/>
    <x v="84"/>
    <x v="83"/>
    <x v="25"/>
    <x v="25"/>
    <x v="4"/>
    <x v="4"/>
    <x v="2785"/>
    <x v="2547"/>
  </r>
  <r>
    <x v="2"/>
    <x v="118"/>
    <x v="117"/>
    <x v="1"/>
    <x v="1"/>
    <x v="1"/>
    <x v="1"/>
    <x v="2785"/>
    <x v="2548"/>
  </r>
  <r>
    <x v="0"/>
    <x v="781"/>
    <x v="780"/>
    <x v="8"/>
    <x v="8"/>
    <x v="3"/>
    <x v="3"/>
    <x v="2785"/>
    <x v="1929"/>
  </r>
  <r>
    <x v="5"/>
    <x v="514"/>
    <x v="513"/>
    <x v="17"/>
    <x v="17"/>
    <x v="8"/>
    <x v="8"/>
    <x v="2785"/>
    <x v="2549"/>
  </r>
  <r>
    <x v="6"/>
    <x v="615"/>
    <x v="614"/>
    <x v="28"/>
    <x v="28"/>
    <x v="13"/>
    <x v="13"/>
    <x v="2785"/>
    <x v="2146"/>
  </r>
  <r>
    <x v="22"/>
    <x v="87"/>
    <x v="86"/>
    <x v="8"/>
    <x v="8"/>
    <x v="3"/>
    <x v="3"/>
    <x v="2785"/>
    <x v="2550"/>
  </r>
  <r>
    <x v="9"/>
    <x v="547"/>
    <x v="546"/>
    <x v="5"/>
    <x v="5"/>
    <x v="3"/>
    <x v="3"/>
    <x v="2785"/>
    <x v="2551"/>
  </r>
  <r>
    <x v="8"/>
    <x v="643"/>
    <x v="642"/>
    <x v="5"/>
    <x v="5"/>
    <x v="3"/>
    <x v="3"/>
    <x v="2785"/>
    <x v="2552"/>
  </r>
  <r>
    <x v="1"/>
    <x v="807"/>
    <x v="806"/>
    <x v="30"/>
    <x v="30"/>
    <x v="12"/>
    <x v="12"/>
    <x v="2785"/>
    <x v="2553"/>
  </r>
  <r>
    <x v="5"/>
    <x v="535"/>
    <x v="534"/>
    <x v="70"/>
    <x v="70"/>
    <x v="8"/>
    <x v="8"/>
    <x v="2785"/>
    <x v="2554"/>
  </r>
  <r>
    <x v="8"/>
    <x v="436"/>
    <x v="435"/>
    <x v="27"/>
    <x v="27"/>
    <x v="4"/>
    <x v="4"/>
    <x v="2785"/>
    <x v="2555"/>
  </r>
  <r>
    <x v="9"/>
    <x v="444"/>
    <x v="443"/>
    <x v="35"/>
    <x v="35"/>
    <x v="1"/>
    <x v="1"/>
    <x v="2785"/>
    <x v="2556"/>
  </r>
  <r>
    <x v="28"/>
    <x v="38"/>
    <x v="37"/>
    <x v="10"/>
    <x v="10"/>
    <x v="5"/>
    <x v="5"/>
    <x v="2785"/>
    <x v="2167"/>
  </r>
  <r>
    <x v="18"/>
    <x v="251"/>
    <x v="250"/>
    <x v="8"/>
    <x v="8"/>
    <x v="3"/>
    <x v="3"/>
    <x v="2785"/>
    <x v="2557"/>
  </r>
  <r>
    <x v="15"/>
    <x v="528"/>
    <x v="527"/>
    <x v="43"/>
    <x v="43"/>
    <x v="14"/>
    <x v="14"/>
    <x v="2785"/>
    <x v="1660"/>
  </r>
  <r>
    <x v="3"/>
    <x v="662"/>
    <x v="661"/>
    <x v="10"/>
    <x v="10"/>
    <x v="5"/>
    <x v="5"/>
    <x v="2785"/>
    <x v="2558"/>
  </r>
  <r>
    <x v="3"/>
    <x v="808"/>
    <x v="807"/>
    <x v="76"/>
    <x v="76"/>
    <x v="12"/>
    <x v="12"/>
    <x v="2785"/>
    <x v="2559"/>
  </r>
  <r>
    <x v="0"/>
    <x v="360"/>
    <x v="359"/>
    <x v="7"/>
    <x v="7"/>
    <x v="1"/>
    <x v="1"/>
    <x v="2785"/>
    <x v="2560"/>
  </r>
  <r>
    <x v="1"/>
    <x v="809"/>
    <x v="808"/>
    <x v="3"/>
    <x v="3"/>
    <x v="2"/>
    <x v="2"/>
    <x v="2785"/>
    <x v="2561"/>
  </r>
  <r>
    <x v="8"/>
    <x v="810"/>
    <x v="809"/>
    <x v="67"/>
    <x v="67"/>
    <x v="5"/>
    <x v="5"/>
    <x v="2785"/>
    <x v="2562"/>
  </r>
  <r>
    <x v="3"/>
    <x v="703"/>
    <x v="702"/>
    <x v="76"/>
    <x v="76"/>
    <x v="12"/>
    <x v="12"/>
    <x v="2785"/>
    <x v="2178"/>
  </r>
  <r>
    <x v="0"/>
    <x v="653"/>
    <x v="652"/>
    <x v="85"/>
    <x v="85"/>
    <x v="5"/>
    <x v="5"/>
    <x v="2785"/>
    <x v="2563"/>
  </r>
  <r>
    <x v="2"/>
    <x v="517"/>
    <x v="516"/>
    <x v="10"/>
    <x v="10"/>
    <x v="5"/>
    <x v="5"/>
    <x v="2785"/>
    <x v="1369"/>
  </r>
  <r>
    <x v="15"/>
    <x v="811"/>
    <x v="810"/>
    <x v="56"/>
    <x v="56"/>
    <x v="14"/>
    <x v="14"/>
    <x v="2785"/>
    <x v="2188"/>
  </r>
  <r>
    <x v="1"/>
    <x v="122"/>
    <x v="121"/>
    <x v="10"/>
    <x v="10"/>
    <x v="5"/>
    <x v="5"/>
    <x v="2785"/>
    <x v="2564"/>
  </r>
  <r>
    <x v="3"/>
    <x v="727"/>
    <x v="726"/>
    <x v="63"/>
    <x v="63"/>
    <x v="13"/>
    <x v="13"/>
    <x v="2785"/>
    <x v="2565"/>
  </r>
  <r>
    <x v="12"/>
    <x v="36"/>
    <x v="35"/>
    <x v="8"/>
    <x v="8"/>
    <x v="3"/>
    <x v="3"/>
    <x v="2785"/>
    <x v="2189"/>
  </r>
  <r>
    <x v="2"/>
    <x v="450"/>
    <x v="449"/>
    <x v="10"/>
    <x v="10"/>
    <x v="5"/>
    <x v="5"/>
    <x v="2785"/>
    <x v="2566"/>
  </r>
  <r>
    <x v="6"/>
    <x v="227"/>
    <x v="226"/>
    <x v="13"/>
    <x v="13"/>
    <x v="1"/>
    <x v="1"/>
    <x v="2785"/>
    <x v="2567"/>
  </r>
  <r>
    <x v="4"/>
    <x v="592"/>
    <x v="591"/>
    <x v="42"/>
    <x v="42"/>
    <x v="4"/>
    <x v="4"/>
    <x v="2785"/>
    <x v="2567"/>
  </r>
  <r>
    <x v="8"/>
    <x v="760"/>
    <x v="759"/>
    <x v="78"/>
    <x v="78"/>
    <x v="19"/>
    <x v="19"/>
    <x v="2785"/>
    <x v="2568"/>
  </r>
  <r>
    <x v="5"/>
    <x v="260"/>
    <x v="259"/>
    <x v="7"/>
    <x v="7"/>
    <x v="1"/>
    <x v="1"/>
    <x v="2785"/>
    <x v="2569"/>
  </r>
  <r>
    <x v="1"/>
    <x v="812"/>
    <x v="811"/>
    <x v="64"/>
    <x v="64"/>
    <x v="15"/>
    <x v="15"/>
    <x v="2785"/>
    <x v="2570"/>
  </r>
  <r>
    <x v="1"/>
    <x v="40"/>
    <x v="39"/>
    <x v="16"/>
    <x v="16"/>
    <x v="7"/>
    <x v="7"/>
    <x v="2785"/>
    <x v="2571"/>
  </r>
  <r>
    <x v="1"/>
    <x v="307"/>
    <x v="306"/>
    <x v="58"/>
    <x v="58"/>
    <x v="16"/>
    <x v="16"/>
    <x v="2785"/>
    <x v="2037"/>
  </r>
  <r>
    <x v="1"/>
    <x v="249"/>
    <x v="248"/>
    <x v="27"/>
    <x v="27"/>
    <x v="4"/>
    <x v="4"/>
    <x v="2785"/>
    <x v="1609"/>
  </r>
  <r>
    <x v="3"/>
    <x v="313"/>
    <x v="312"/>
    <x v="27"/>
    <x v="27"/>
    <x v="4"/>
    <x v="4"/>
    <x v="2785"/>
    <x v="2572"/>
  </r>
  <r>
    <x v="2"/>
    <x v="641"/>
    <x v="640"/>
    <x v="55"/>
    <x v="55"/>
    <x v="8"/>
    <x v="8"/>
    <x v="2785"/>
    <x v="1754"/>
  </r>
  <r>
    <x v="6"/>
    <x v="134"/>
    <x v="133"/>
    <x v="10"/>
    <x v="10"/>
    <x v="5"/>
    <x v="5"/>
    <x v="2785"/>
    <x v="1386"/>
  </r>
  <r>
    <x v="1"/>
    <x v="367"/>
    <x v="366"/>
    <x v="5"/>
    <x v="5"/>
    <x v="3"/>
    <x v="3"/>
    <x v="2785"/>
    <x v="2573"/>
  </r>
  <r>
    <x v="6"/>
    <x v="391"/>
    <x v="390"/>
    <x v="7"/>
    <x v="7"/>
    <x v="1"/>
    <x v="1"/>
    <x v="2785"/>
    <x v="2573"/>
  </r>
  <r>
    <x v="4"/>
    <x v="813"/>
    <x v="812"/>
    <x v="36"/>
    <x v="36"/>
    <x v="0"/>
    <x v="0"/>
    <x v="2785"/>
    <x v="2081"/>
  </r>
  <r>
    <x v="21"/>
    <x v="513"/>
    <x v="512"/>
    <x v="76"/>
    <x v="76"/>
    <x v="12"/>
    <x v="12"/>
    <x v="2785"/>
    <x v="2081"/>
  </r>
  <r>
    <x v="18"/>
    <x v="485"/>
    <x v="484"/>
    <x v="70"/>
    <x v="70"/>
    <x v="8"/>
    <x v="8"/>
    <x v="2785"/>
    <x v="2013"/>
  </r>
  <r>
    <x v="3"/>
    <x v="814"/>
    <x v="813"/>
    <x v="46"/>
    <x v="46"/>
    <x v="12"/>
    <x v="12"/>
    <x v="2785"/>
    <x v="2013"/>
  </r>
  <r>
    <x v="5"/>
    <x v="402"/>
    <x v="401"/>
    <x v="70"/>
    <x v="70"/>
    <x v="8"/>
    <x v="8"/>
    <x v="2785"/>
    <x v="2013"/>
  </r>
  <r>
    <x v="5"/>
    <x v="461"/>
    <x v="460"/>
    <x v="44"/>
    <x v="44"/>
    <x v="15"/>
    <x v="15"/>
    <x v="2785"/>
    <x v="2574"/>
  </r>
  <r>
    <x v="1"/>
    <x v="464"/>
    <x v="463"/>
    <x v="15"/>
    <x v="15"/>
    <x v="1"/>
    <x v="1"/>
    <x v="2785"/>
    <x v="2574"/>
  </r>
  <r>
    <x v="4"/>
    <x v="84"/>
    <x v="83"/>
    <x v="25"/>
    <x v="25"/>
    <x v="4"/>
    <x v="4"/>
    <x v="2785"/>
    <x v="2575"/>
  </r>
  <r>
    <x v="2"/>
    <x v="815"/>
    <x v="814"/>
    <x v="28"/>
    <x v="28"/>
    <x v="13"/>
    <x v="13"/>
    <x v="2785"/>
    <x v="2576"/>
  </r>
  <r>
    <x v="21"/>
    <x v="61"/>
    <x v="60"/>
    <x v="21"/>
    <x v="21"/>
    <x v="7"/>
    <x v="7"/>
    <x v="2785"/>
    <x v="2160"/>
  </r>
  <r>
    <x v="3"/>
    <x v="118"/>
    <x v="117"/>
    <x v="1"/>
    <x v="1"/>
    <x v="1"/>
    <x v="1"/>
    <x v="2785"/>
    <x v="2577"/>
  </r>
  <r>
    <x v="18"/>
    <x v="80"/>
    <x v="79"/>
    <x v="5"/>
    <x v="5"/>
    <x v="3"/>
    <x v="3"/>
    <x v="2785"/>
    <x v="2578"/>
  </r>
  <r>
    <x v="9"/>
    <x v="378"/>
    <x v="377"/>
    <x v="10"/>
    <x v="10"/>
    <x v="5"/>
    <x v="5"/>
    <x v="2785"/>
    <x v="2579"/>
  </r>
  <r>
    <x v="1"/>
    <x v="485"/>
    <x v="484"/>
    <x v="70"/>
    <x v="70"/>
    <x v="8"/>
    <x v="8"/>
    <x v="2785"/>
    <x v="2580"/>
  </r>
  <r>
    <x v="27"/>
    <x v="495"/>
    <x v="494"/>
    <x v="5"/>
    <x v="5"/>
    <x v="3"/>
    <x v="3"/>
    <x v="2785"/>
    <x v="2581"/>
  </r>
  <r>
    <x v="17"/>
    <x v="230"/>
    <x v="229"/>
    <x v="8"/>
    <x v="8"/>
    <x v="3"/>
    <x v="3"/>
    <x v="2785"/>
    <x v="2582"/>
  </r>
  <r>
    <x v="21"/>
    <x v="816"/>
    <x v="815"/>
    <x v="78"/>
    <x v="78"/>
    <x v="19"/>
    <x v="19"/>
    <x v="2785"/>
    <x v="2583"/>
  </r>
  <r>
    <x v="2"/>
    <x v="645"/>
    <x v="644"/>
    <x v="61"/>
    <x v="61"/>
    <x v="18"/>
    <x v="18"/>
    <x v="2785"/>
    <x v="2208"/>
  </r>
  <r>
    <x v="21"/>
    <x v="722"/>
    <x v="721"/>
    <x v="10"/>
    <x v="10"/>
    <x v="5"/>
    <x v="5"/>
    <x v="2785"/>
    <x v="2208"/>
  </r>
  <r>
    <x v="1"/>
    <x v="817"/>
    <x v="816"/>
    <x v="70"/>
    <x v="70"/>
    <x v="8"/>
    <x v="8"/>
    <x v="2785"/>
    <x v="2584"/>
  </r>
  <r>
    <x v="18"/>
    <x v="139"/>
    <x v="138"/>
    <x v="9"/>
    <x v="9"/>
    <x v="4"/>
    <x v="4"/>
    <x v="2785"/>
    <x v="2585"/>
  </r>
  <r>
    <x v="1"/>
    <x v="124"/>
    <x v="123"/>
    <x v="5"/>
    <x v="5"/>
    <x v="3"/>
    <x v="3"/>
    <x v="2785"/>
    <x v="2586"/>
  </r>
  <r>
    <x v="2"/>
    <x v="101"/>
    <x v="100"/>
    <x v="28"/>
    <x v="28"/>
    <x v="13"/>
    <x v="13"/>
    <x v="2785"/>
    <x v="2586"/>
  </r>
  <r>
    <x v="6"/>
    <x v="442"/>
    <x v="441"/>
    <x v="11"/>
    <x v="11"/>
    <x v="4"/>
    <x v="4"/>
    <x v="2785"/>
    <x v="2125"/>
  </r>
  <r>
    <x v="2"/>
    <x v="620"/>
    <x v="619"/>
    <x v="15"/>
    <x v="15"/>
    <x v="1"/>
    <x v="1"/>
    <x v="2785"/>
    <x v="2125"/>
  </r>
  <r>
    <x v="5"/>
    <x v="513"/>
    <x v="512"/>
    <x v="76"/>
    <x v="76"/>
    <x v="12"/>
    <x v="12"/>
    <x v="2785"/>
    <x v="2072"/>
  </r>
  <r>
    <x v="22"/>
    <x v="124"/>
    <x v="123"/>
    <x v="5"/>
    <x v="5"/>
    <x v="3"/>
    <x v="3"/>
    <x v="2785"/>
    <x v="2587"/>
  </r>
  <r>
    <x v="6"/>
    <x v="493"/>
    <x v="492"/>
    <x v="42"/>
    <x v="42"/>
    <x v="4"/>
    <x v="4"/>
    <x v="2785"/>
    <x v="2211"/>
  </r>
  <r>
    <x v="0"/>
    <x v="78"/>
    <x v="77"/>
    <x v="5"/>
    <x v="5"/>
    <x v="3"/>
    <x v="3"/>
    <x v="2785"/>
    <x v="2211"/>
  </r>
  <r>
    <x v="5"/>
    <x v="616"/>
    <x v="615"/>
    <x v="28"/>
    <x v="28"/>
    <x v="13"/>
    <x v="13"/>
    <x v="2785"/>
    <x v="2588"/>
  </r>
  <r>
    <x v="4"/>
    <x v="314"/>
    <x v="313"/>
    <x v="36"/>
    <x v="36"/>
    <x v="0"/>
    <x v="0"/>
    <x v="2785"/>
    <x v="2588"/>
  </r>
  <r>
    <x v="21"/>
    <x v="712"/>
    <x v="711"/>
    <x v="76"/>
    <x v="76"/>
    <x v="12"/>
    <x v="12"/>
    <x v="2785"/>
    <x v="2589"/>
  </r>
  <r>
    <x v="21"/>
    <x v="681"/>
    <x v="680"/>
    <x v="25"/>
    <x v="25"/>
    <x v="4"/>
    <x v="4"/>
    <x v="2785"/>
    <x v="1667"/>
  </r>
  <r>
    <x v="22"/>
    <x v="45"/>
    <x v="44"/>
    <x v="11"/>
    <x v="11"/>
    <x v="4"/>
    <x v="4"/>
    <x v="2785"/>
    <x v="1877"/>
  </r>
  <r>
    <x v="5"/>
    <x v="171"/>
    <x v="170"/>
    <x v="27"/>
    <x v="27"/>
    <x v="4"/>
    <x v="4"/>
    <x v="2785"/>
    <x v="2590"/>
  </r>
  <r>
    <x v="3"/>
    <x v="26"/>
    <x v="25"/>
    <x v="13"/>
    <x v="13"/>
    <x v="1"/>
    <x v="1"/>
    <x v="2785"/>
    <x v="2591"/>
  </r>
  <r>
    <x v="9"/>
    <x v="251"/>
    <x v="250"/>
    <x v="8"/>
    <x v="8"/>
    <x v="3"/>
    <x v="3"/>
    <x v="2785"/>
    <x v="2591"/>
  </r>
  <r>
    <x v="4"/>
    <x v="731"/>
    <x v="730"/>
    <x v="36"/>
    <x v="36"/>
    <x v="0"/>
    <x v="0"/>
    <x v="2785"/>
    <x v="2592"/>
  </r>
  <r>
    <x v="3"/>
    <x v="507"/>
    <x v="506"/>
    <x v="9"/>
    <x v="9"/>
    <x v="4"/>
    <x v="4"/>
    <x v="2785"/>
    <x v="2593"/>
  </r>
  <r>
    <x v="21"/>
    <x v="812"/>
    <x v="811"/>
    <x v="64"/>
    <x v="64"/>
    <x v="15"/>
    <x v="15"/>
    <x v="2785"/>
    <x v="2141"/>
  </r>
  <r>
    <x v="18"/>
    <x v="230"/>
    <x v="229"/>
    <x v="8"/>
    <x v="8"/>
    <x v="3"/>
    <x v="3"/>
    <x v="2785"/>
    <x v="2594"/>
  </r>
  <r>
    <x v="8"/>
    <x v="360"/>
    <x v="359"/>
    <x v="7"/>
    <x v="7"/>
    <x v="1"/>
    <x v="1"/>
    <x v="2785"/>
    <x v="2594"/>
  </r>
  <r>
    <x v="22"/>
    <x v="56"/>
    <x v="55"/>
    <x v="8"/>
    <x v="8"/>
    <x v="3"/>
    <x v="3"/>
    <x v="2785"/>
    <x v="2595"/>
  </r>
  <r>
    <x v="2"/>
    <x v="536"/>
    <x v="535"/>
    <x v="11"/>
    <x v="11"/>
    <x v="4"/>
    <x v="4"/>
    <x v="2785"/>
    <x v="2596"/>
  </r>
  <r>
    <x v="3"/>
    <x v="452"/>
    <x v="451"/>
    <x v="16"/>
    <x v="16"/>
    <x v="7"/>
    <x v="7"/>
    <x v="2785"/>
    <x v="1797"/>
  </r>
  <r>
    <x v="3"/>
    <x v="686"/>
    <x v="685"/>
    <x v="21"/>
    <x v="21"/>
    <x v="7"/>
    <x v="7"/>
    <x v="2785"/>
    <x v="2202"/>
  </r>
  <r>
    <x v="6"/>
    <x v="752"/>
    <x v="751"/>
    <x v="85"/>
    <x v="85"/>
    <x v="5"/>
    <x v="5"/>
    <x v="2785"/>
    <x v="2597"/>
  </r>
  <r>
    <x v="6"/>
    <x v="690"/>
    <x v="689"/>
    <x v="70"/>
    <x v="70"/>
    <x v="8"/>
    <x v="8"/>
    <x v="2785"/>
    <x v="2220"/>
  </r>
  <r>
    <x v="3"/>
    <x v="469"/>
    <x v="468"/>
    <x v="21"/>
    <x v="21"/>
    <x v="7"/>
    <x v="7"/>
    <x v="2785"/>
    <x v="2220"/>
  </r>
  <r>
    <x v="3"/>
    <x v="818"/>
    <x v="817"/>
    <x v="74"/>
    <x v="74"/>
    <x v="12"/>
    <x v="12"/>
    <x v="2785"/>
    <x v="2220"/>
  </r>
  <r>
    <x v="9"/>
    <x v="254"/>
    <x v="253"/>
    <x v="7"/>
    <x v="7"/>
    <x v="1"/>
    <x v="1"/>
    <x v="2785"/>
    <x v="2143"/>
  </r>
  <r>
    <x v="6"/>
    <x v="233"/>
    <x v="232"/>
    <x v="25"/>
    <x v="25"/>
    <x v="4"/>
    <x v="4"/>
    <x v="2785"/>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3">
  <r>
    <x v="0"/>
    <x v="0"/>
    <x v="0"/>
    <n v="3256497"/>
  </r>
  <r>
    <x v="1"/>
    <x v="0"/>
    <x v="1"/>
    <n v="1023332"/>
  </r>
  <r>
    <x v="2"/>
    <x v="0"/>
    <x v="2"/>
    <n v="662188"/>
  </r>
  <r>
    <x v="3"/>
    <x v="0"/>
    <x v="3"/>
    <n v="610070"/>
  </r>
  <r>
    <x v="4"/>
    <x v="0"/>
    <x v="4"/>
    <n v="591860"/>
  </r>
  <r>
    <x v="5"/>
    <x v="0"/>
    <x v="5"/>
    <n v="350031"/>
  </r>
  <r>
    <x v="6"/>
    <x v="0"/>
    <x v="6"/>
    <n v="46000"/>
  </r>
  <r>
    <x v="7"/>
    <x v="0"/>
    <x v="7"/>
    <n v="19656"/>
  </r>
  <r>
    <x v="8"/>
    <x v="0"/>
    <x v="8"/>
    <n v="8570"/>
  </r>
  <r>
    <x v="9"/>
    <x v="0"/>
    <x v="6"/>
    <n v="2238"/>
  </r>
  <r>
    <x v="10"/>
    <x v="0"/>
    <x v="9"/>
    <n v="0"/>
  </r>
  <r>
    <x v="11"/>
    <x v="0"/>
    <x v="10"/>
    <n v="0"/>
  </r>
  <r>
    <x v="3"/>
    <x v="1"/>
    <x v="11"/>
    <n v="22889"/>
  </r>
  <r>
    <x v="9"/>
    <x v="2"/>
    <x v="12"/>
    <n v="36276688"/>
  </r>
  <r>
    <x v="4"/>
    <x v="2"/>
    <x v="13"/>
    <n v="36256124"/>
  </r>
  <r>
    <x v="0"/>
    <x v="2"/>
    <x v="14"/>
    <n v="8861215"/>
  </r>
  <r>
    <x v="2"/>
    <x v="2"/>
    <x v="15"/>
    <n v="6223639"/>
  </r>
  <r>
    <x v="3"/>
    <x v="2"/>
    <x v="16"/>
    <n v="3165174"/>
  </r>
  <r>
    <x v="11"/>
    <x v="2"/>
    <x v="17"/>
    <n v="975296"/>
  </r>
  <r>
    <x v="12"/>
    <x v="2"/>
    <x v="6"/>
    <n v="215389"/>
  </r>
  <r>
    <x v="6"/>
    <x v="2"/>
    <x v="18"/>
    <n v="212443"/>
  </r>
  <r>
    <x v="5"/>
    <x v="2"/>
    <x v="19"/>
    <n v="45298"/>
  </r>
  <r>
    <x v="13"/>
    <x v="2"/>
    <x v="20"/>
    <n v="5447"/>
  </r>
  <r>
    <x v="8"/>
    <x v="2"/>
    <x v="6"/>
    <n v="3630"/>
  </r>
  <r>
    <x v="14"/>
    <x v="2"/>
    <x v="6"/>
    <n v="3461"/>
  </r>
  <r>
    <x v="15"/>
    <x v="2"/>
    <x v="21"/>
    <n v="0"/>
  </r>
  <r>
    <x v="16"/>
    <x v="2"/>
    <x v="22"/>
    <n v="0"/>
  </r>
  <r>
    <x v="3"/>
    <x v="3"/>
    <x v="23"/>
    <n v="442963"/>
  </r>
  <r>
    <x v="2"/>
    <x v="3"/>
    <x v="24"/>
    <n v="153772"/>
  </r>
  <r>
    <x v="4"/>
    <x v="3"/>
    <x v="25"/>
    <n v="47475"/>
  </r>
  <r>
    <x v="5"/>
    <x v="3"/>
    <x v="26"/>
    <n v="11179"/>
  </r>
  <r>
    <x v="0"/>
    <x v="3"/>
    <x v="27"/>
    <n v="10767"/>
  </r>
  <r>
    <x v="17"/>
    <x v="3"/>
    <x v="6"/>
    <n v="5118"/>
  </r>
  <r>
    <x v="18"/>
    <x v="3"/>
    <x v="28"/>
    <n v="0"/>
  </r>
  <r>
    <x v="8"/>
    <x v="3"/>
    <x v="29"/>
    <n v="0"/>
  </r>
  <r>
    <x v="6"/>
    <x v="3"/>
    <x v="22"/>
    <n v="0"/>
  </r>
  <r>
    <x v="0"/>
    <x v="4"/>
    <x v="30"/>
    <n v="21389"/>
  </r>
  <r>
    <x v="4"/>
    <x v="5"/>
    <x v="31"/>
    <n v="14468655"/>
  </r>
  <r>
    <x v="0"/>
    <x v="5"/>
    <x v="32"/>
    <n v="99046"/>
  </r>
  <r>
    <x v="8"/>
    <x v="5"/>
    <x v="6"/>
    <n v="5475"/>
  </r>
  <r>
    <x v="0"/>
    <x v="6"/>
    <x v="33"/>
    <n v="1807125"/>
  </r>
  <r>
    <x v="5"/>
    <x v="6"/>
    <x v="34"/>
    <n v="488468"/>
  </r>
  <r>
    <x v="2"/>
    <x v="6"/>
    <x v="35"/>
    <n v="189869"/>
  </r>
  <r>
    <x v="7"/>
    <x v="6"/>
    <x v="36"/>
    <n v="45393"/>
  </r>
  <r>
    <x v="6"/>
    <x v="6"/>
    <x v="6"/>
    <n v="1193"/>
  </r>
  <r>
    <x v="3"/>
    <x v="6"/>
    <x v="37"/>
    <n v="0"/>
  </r>
  <r>
    <x v="4"/>
    <x v="6"/>
    <x v="38"/>
    <n v="0"/>
  </r>
  <r>
    <x v="12"/>
    <x v="6"/>
    <x v="39"/>
    <n v="0"/>
  </r>
  <r>
    <x v="2"/>
    <x v="7"/>
    <x v="40"/>
    <n v="197364681"/>
  </r>
  <r>
    <x v="3"/>
    <x v="7"/>
    <x v="41"/>
    <n v="159217400"/>
  </r>
  <r>
    <x v="9"/>
    <x v="7"/>
    <x v="42"/>
    <n v="96933263"/>
  </r>
  <r>
    <x v="0"/>
    <x v="7"/>
    <x v="43"/>
    <n v="81147705"/>
  </r>
  <r>
    <x v="4"/>
    <x v="7"/>
    <x v="44"/>
    <n v="63016521"/>
  </r>
  <r>
    <x v="6"/>
    <x v="7"/>
    <x v="45"/>
    <n v="37956831"/>
  </r>
  <r>
    <x v="5"/>
    <x v="7"/>
    <x v="46"/>
    <n v="19472856"/>
  </r>
  <r>
    <x v="12"/>
    <x v="7"/>
    <x v="47"/>
    <n v="8970264"/>
  </r>
  <r>
    <x v="11"/>
    <x v="7"/>
    <x v="48"/>
    <n v="4308967"/>
  </r>
  <r>
    <x v="1"/>
    <x v="7"/>
    <x v="49"/>
    <n v="322955"/>
  </r>
  <r>
    <x v="7"/>
    <x v="7"/>
    <x v="50"/>
    <n v="0"/>
  </r>
  <r>
    <x v="19"/>
    <x v="7"/>
    <x v="51"/>
    <n v="0"/>
  </r>
  <r>
    <x v="0"/>
    <x v="8"/>
    <x v="52"/>
    <n v="63651"/>
  </r>
  <r>
    <x v="3"/>
    <x v="8"/>
    <x v="53"/>
    <n v="0"/>
  </r>
  <r>
    <x v="9"/>
    <x v="9"/>
    <x v="54"/>
    <n v="774520"/>
  </r>
  <r>
    <x v="2"/>
    <x v="9"/>
    <x v="55"/>
    <n v="400419"/>
  </r>
  <r>
    <x v="1"/>
    <x v="9"/>
    <x v="56"/>
    <n v="260641"/>
  </r>
  <r>
    <x v="0"/>
    <x v="9"/>
    <x v="57"/>
    <n v="152637"/>
  </r>
  <r>
    <x v="3"/>
    <x v="9"/>
    <x v="58"/>
    <n v="91799"/>
  </r>
  <r>
    <x v="4"/>
    <x v="9"/>
    <x v="59"/>
    <n v="74496"/>
  </r>
  <r>
    <x v="13"/>
    <x v="9"/>
    <x v="60"/>
    <n v="4143"/>
  </r>
  <r>
    <x v="15"/>
    <x v="9"/>
    <x v="6"/>
    <n v="2774"/>
  </r>
  <r>
    <x v="7"/>
    <x v="9"/>
    <x v="61"/>
    <n v="0"/>
  </r>
  <r>
    <x v="11"/>
    <x v="9"/>
    <x v="62"/>
    <n v="0"/>
  </r>
  <r>
    <x v="4"/>
    <x v="10"/>
    <x v="63"/>
    <n v="7349046"/>
  </r>
  <r>
    <x v="2"/>
    <x v="10"/>
    <x v="64"/>
    <n v="629004"/>
  </r>
  <r>
    <x v="6"/>
    <x v="10"/>
    <x v="6"/>
    <n v="56503"/>
  </r>
  <r>
    <x v="3"/>
    <x v="10"/>
    <x v="65"/>
    <n v="13528"/>
  </r>
  <r>
    <x v="11"/>
    <x v="10"/>
    <x v="66"/>
    <n v="3258"/>
  </r>
  <r>
    <x v="0"/>
    <x v="10"/>
    <x v="67"/>
    <n v="1720"/>
  </r>
  <r>
    <x v="9"/>
    <x v="10"/>
    <x v="68"/>
    <n v="416"/>
  </r>
  <r>
    <x v="15"/>
    <x v="10"/>
    <x v="69"/>
    <n v="0"/>
  </r>
  <r>
    <x v="5"/>
    <x v="10"/>
    <x v="70"/>
    <n v="0"/>
  </r>
  <r>
    <x v="2"/>
    <x v="11"/>
    <x v="71"/>
    <n v="3162255"/>
  </r>
  <r>
    <x v="3"/>
    <x v="11"/>
    <x v="6"/>
    <n v="83429"/>
  </r>
  <r>
    <x v="0"/>
    <x v="11"/>
    <x v="6"/>
    <n v="59760"/>
  </r>
  <r>
    <x v="6"/>
    <x v="11"/>
    <x v="72"/>
    <n v="19732"/>
  </r>
  <r>
    <x v="0"/>
    <x v="12"/>
    <x v="73"/>
    <n v="1053644"/>
  </r>
  <r>
    <x v="2"/>
    <x v="12"/>
    <x v="6"/>
    <n v="12109"/>
  </r>
  <r>
    <x v="3"/>
    <x v="12"/>
    <x v="74"/>
    <n v="0"/>
  </r>
  <r>
    <x v="0"/>
    <x v="13"/>
    <x v="6"/>
    <n v="745"/>
  </r>
  <r>
    <x v="4"/>
    <x v="14"/>
    <x v="75"/>
    <n v="1659200"/>
  </r>
  <r>
    <x v="0"/>
    <x v="15"/>
    <x v="6"/>
    <n v="88228"/>
  </r>
  <r>
    <x v="4"/>
    <x v="15"/>
    <x v="6"/>
    <n v="64879"/>
  </r>
  <r>
    <x v="3"/>
    <x v="15"/>
    <x v="6"/>
    <n v="360"/>
  </r>
  <r>
    <x v="5"/>
    <x v="15"/>
    <x v="6"/>
    <n v="3"/>
  </r>
  <r>
    <x v="0"/>
    <x v="16"/>
    <x v="76"/>
    <n v="32091562"/>
  </r>
  <r>
    <x v="9"/>
    <x v="16"/>
    <x v="77"/>
    <n v="9996419"/>
  </r>
  <r>
    <x v="2"/>
    <x v="16"/>
    <x v="78"/>
    <n v="680483"/>
  </r>
  <r>
    <x v="6"/>
    <x v="16"/>
    <x v="79"/>
    <n v="678252"/>
  </r>
  <r>
    <x v="4"/>
    <x v="16"/>
    <x v="80"/>
    <n v="486876"/>
  </r>
  <r>
    <x v="3"/>
    <x v="16"/>
    <x v="81"/>
    <n v="216810"/>
  </r>
  <r>
    <x v="1"/>
    <x v="16"/>
    <x v="82"/>
    <n v="69229"/>
  </r>
  <r>
    <x v="11"/>
    <x v="16"/>
    <x v="83"/>
    <n v="6010"/>
  </r>
  <r>
    <x v="8"/>
    <x v="16"/>
    <x v="6"/>
    <n v="1800"/>
  </r>
  <r>
    <x v="12"/>
    <x v="16"/>
    <x v="84"/>
    <n v="0"/>
  </r>
  <r>
    <x v="0"/>
    <x v="17"/>
    <x v="85"/>
    <n v="0"/>
  </r>
  <r>
    <x v="15"/>
    <x v="18"/>
    <x v="6"/>
    <n v="271337"/>
  </r>
  <r>
    <x v="9"/>
    <x v="19"/>
    <x v="86"/>
    <n v="14460103"/>
  </r>
  <r>
    <x v="2"/>
    <x v="19"/>
    <x v="87"/>
    <n v="12754763"/>
  </r>
  <r>
    <x v="0"/>
    <x v="19"/>
    <x v="88"/>
    <n v="9041550"/>
  </r>
  <r>
    <x v="4"/>
    <x v="19"/>
    <x v="89"/>
    <n v="7015130"/>
  </r>
  <r>
    <x v="3"/>
    <x v="19"/>
    <x v="90"/>
    <n v="4016186"/>
  </r>
  <r>
    <x v="6"/>
    <x v="19"/>
    <x v="91"/>
    <n v="874163"/>
  </r>
  <r>
    <x v="12"/>
    <x v="19"/>
    <x v="92"/>
    <n v="580362"/>
  </r>
  <r>
    <x v="5"/>
    <x v="19"/>
    <x v="93"/>
    <n v="473825"/>
  </r>
  <r>
    <x v="8"/>
    <x v="19"/>
    <x v="94"/>
    <n v="10299"/>
  </r>
  <r>
    <x v="0"/>
    <x v="20"/>
    <x v="95"/>
    <n v="0"/>
  </r>
  <r>
    <x v="0"/>
    <x v="21"/>
    <x v="6"/>
    <n v="762"/>
  </r>
  <r>
    <x v="7"/>
    <x v="22"/>
    <x v="96"/>
    <n v="27929"/>
  </r>
  <r>
    <x v="12"/>
    <x v="22"/>
    <x v="6"/>
    <n v="27463"/>
  </r>
  <r>
    <x v="0"/>
    <x v="22"/>
    <x v="97"/>
    <n v="6042"/>
  </r>
  <r>
    <x v="8"/>
    <x v="22"/>
    <x v="6"/>
    <n v="1520"/>
  </r>
  <r>
    <x v="5"/>
    <x v="22"/>
    <x v="98"/>
    <n v="0"/>
  </r>
  <r>
    <x v="0"/>
    <x v="23"/>
    <x v="99"/>
    <n v="790"/>
  </r>
  <r>
    <x v="3"/>
    <x v="23"/>
    <x v="100"/>
    <n v="0"/>
  </r>
  <r>
    <x v="4"/>
    <x v="24"/>
    <x v="101"/>
    <n v="0"/>
  </r>
  <r>
    <x v="8"/>
    <x v="24"/>
    <x v="102"/>
    <n v="0"/>
  </r>
  <r>
    <x v="0"/>
    <x v="25"/>
    <x v="103"/>
    <n v="9758454"/>
  </r>
  <r>
    <x v="2"/>
    <x v="25"/>
    <x v="104"/>
    <n v="5006151"/>
  </r>
  <r>
    <x v="5"/>
    <x v="25"/>
    <x v="105"/>
    <n v="1203181"/>
  </r>
  <r>
    <x v="12"/>
    <x v="25"/>
    <x v="106"/>
    <n v="1101788"/>
  </r>
  <r>
    <x v="6"/>
    <x v="25"/>
    <x v="6"/>
    <n v="904298"/>
  </r>
  <r>
    <x v="4"/>
    <x v="25"/>
    <x v="107"/>
    <n v="353641"/>
  </r>
  <r>
    <x v="3"/>
    <x v="25"/>
    <x v="108"/>
    <n v="96748"/>
  </r>
  <r>
    <x v="20"/>
    <x v="25"/>
    <x v="6"/>
    <n v="9702"/>
  </r>
  <r>
    <x v="11"/>
    <x v="25"/>
    <x v="6"/>
    <n v="9539"/>
  </r>
  <r>
    <x v="21"/>
    <x v="25"/>
    <x v="109"/>
    <n v="0"/>
  </r>
  <r>
    <x v="1"/>
    <x v="25"/>
    <x v="110"/>
    <n v="0"/>
  </r>
  <r>
    <x v="2"/>
    <x v="26"/>
    <x v="6"/>
    <n v="60420"/>
  </r>
  <r>
    <x v="5"/>
    <x v="26"/>
    <x v="111"/>
    <n v="0"/>
  </r>
  <r>
    <x v="0"/>
    <x v="27"/>
    <x v="112"/>
    <n v="545495"/>
  </r>
  <r>
    <x v="15"/>
    <x v="27"/>
    <x v="6"/>
    <n v="22154"/>
  </r>
  <r>
    <x v="0"/>
    <x v="28"/>
    <x v="113"/>
    <n v="90738"/>
  </r>
  <r>
    <x v="3"/>
    <x v="28"/>
    <x v="114"/>
    <n v="824"/>
  </r>
  <r>
    <x v="22"/>
    <x v="29"/>
    <x v="115"/>
    <n v="173814940"/>
  </r>
  <r>
    <x v="0"/>
    <x v="29"/>
    <x v="116"/>
    <n v="97540715"/>
  </r>
  <r>
    <x v="3"/>
    <x v="29"/>
    <x v="117"/>
    <n v="43803264"/>
  </r>
  <r>
    <x v="2"/>
    <x v="29"/>
    <x v="118"/>
    <n v="29616030"/>
  </r>
  <r>
    <x v="4"/>
    <x v="29"/>
    <x v="119"/>
    <n v="17596223"/>
  </r>
  <r>
    <x v="9"/>
    <x v="29"/>
    <x v="120"/>
    <n v="12393487"/>
  </r>
  <r>
    <x v="12"/>
    <x v="29"/>
    <x v="121"/>
    <n v="10932671"/>
  </r>
  <r>
    <x v="6"/>
    <x v="29"/>
    <x v="122"/>
    <n v="3581521"/>
  </r>
  <r>
    <x v="11"/>
    <x v="29"/>
    <x v="6"/>
    <n v="1806847"/>
  </r>
  <r>
    <x v="5"/>
    <x v="29"/>
    <x v="123"/>
    <n v="1123094"/>
  </r>
  <r>
    <x v="7"/>
    <x v="29"/>
    <x v="6"/>
    <n v="82765"/>
  </r>
  <r>
    <x v="23"/>
    <x v="29"/>
    <x v="124"/>
    <n v="12124"/>
  </r>
  <r>
    <x v="18"/>
    <x v="29"/>
    <x v="6"/>
    <n v="1556"/>
  </r>
  <r>
    <x v="22"/>
    <x v="30"/>
    <x v="125"/>
    <n v="1762758096"/>
  </r>
  <r>
    <x v="2"/>
    <x v="30"/>
    <x v="126"/>
    <n v="145605038"/>
  </r>
  <r>
    <x v="4"/>
    <x v="30"/>
    <x v="127"/>
    <n v="54437276"/>
  </r>
  <r>
    <x v="0"/>
    <x v="30"/>
    <x v="128"/>
    <n v="4960172"/>
  </r>
  <r>
    <x v="3"/>
    <x v="30"/>
    <x v="129"/>
    <n v="3581583"/>
  </r>
  <r>
    <x v="11"/>
    <x v="30"/>
    <x v="130"/>
    <n v="1053110"/>
  </r>
  <r>
    <x v="15"/>
    <x v="30"/>
    <x v="131"/>
    <n v="404835"/>
  </r>
  <r>
    <x v="12"/>
    <x v="30"/>
    <x v="132"/>
    <n v="23686"/>
  </r>
  <r>
    <x v="9"/>
    <x v="30"/>
    <x v="133"/>
    <n v="5783"/>
  </r>
  <r>
    <x v="6"/>
    <x v="30"/>
    <x v="134"/>
    <n v="3668"/>
  </r>
  <r>
    <x v="23"/>
    <x v="30"/>
    <x v="135"/>
    <n v="0"/>
  </r>
  <r>
    <x v="5"/>
    <x v="30"/>
    <x v="136"/>
    <n v="0"/>
  </r>
  <r>
    <x v="0"/>
    <x v="31"/>
    <x v="137"/>
    <n v="15671"/>
  </r>
  <r>
    <x v="3"/>
    <x v="32"/>
    <x v="138"/>
    <n v="77709738"/>
  </r>
  <r>
    <x v="0"/>
    <x v="32"/>
    <x v="139"/>
    <n v="52857474"/>
  </r>
  <r>
    <x v="4"/>
    <x v="32"/>
    <x v="140"/>
    <n v="20870684"/>
  </r>
  <r>
    <x v="9"/>
    <x v="32"/>
    <x v="141"/>
    <n v="18255433"/>
  </r>
  <r>
    <x v="2"/>
    <x v="32"/>
    <x v="142"/>
    <n v="11339851"/>
  </r>
  <r>
    <x v="6"/>
    <x v="32"/>
    <x v="143"/>
    <n v="5314944"/>
  </r>
  <r>
    <x v="12"/>
    <x v="32"/>
    <x v="144"/>
    <n v="1392523"/>
  </r>
  <r>
    <x v="7"/>
    <x v="32"/>
    <x v="145"/>
    <n v="951438"/>
  </r>
  <r>
    <x v="5"/>
    <x v="32"/>
    <x v="146"/>
    <n v="546961"/>
  </r>
  <r>
    <x v="11"/>
    <x v="32"/>
    <x v="147"/>
    <n v="133218"/>
  </r>
  <r>
    <x v="1"/>
    <x v="32"/>
    <x v="6"/>
    <n v="105470"/>
  </r>
  <r>
    <x v="24"/>
    <x v="32"/>
    <x v="148"/>
    <n v="12748"/>
  </r>
  <r>
    <x v="8"/>
    <x v="33"/>
    <x v="149"/>
    <n v="0"/>
  </r>
  <r>
    <x v="22"/>
    <x v="34"/>
    <x v="6"/>
    <n v="81927573"/>
  </r>
  <r>
    <x v="3"/>
    <x v="34"/>
    <x v="150"/>
    <n v="2631018"/>
  </r>
  <r>
    <x v="0"/>
    <x v="34"/>
    <x v="151"/>
    <n v="586673"/>
  </r>
  <r>
    <x v="11"/>
    <x v="34"/>
    <x v="152"/>
    <n v="446071"/>
  </r>
  <r>
    <x v="6"/>
    <x v="34"/>
    <x v="153"/>
    <n v="57116"/>
  </r>
  <r>
    <x v="2"/>
    <x v="34"/>
    <x v="154"/>
    <n v="55016"/>
  </r>
  <r>
    <x v="9"/>
    <x v="34"/>
    <x v="6"/>
    <n v="24531"/>
  </r>
  <r>
    <x v="4"/>
    <x v="35"/>
    <x v="6"/>
    <n v="37143"/>
  </r>
  <r>
    <x v="8"/>
    <x v="35"/>
    <x v="155"/>
    <n v="0"/>
  </r>
  <r>
    <x v="0"/>
    <x v="36"/>
    <x v="156"/>
    <n v="10407351"/>
  </r>
  <r>
    <x v="9"/>
    <x v="36"/>
    <x v="157"/>
    <n v="3277912"/>
  </r>
  <r>
    <x v="4"/>
    <x v="36"/>
    <x v="158"/>
    <n v="436759"/>
  </r>
  <r>
    <x v="17"/>
    <x v="36"/>
    <x v="6"/>
    <n v="316048"/>
  </r>
  <r>
    <x v="3"/>
    <x v="36"/>
    <x v="159"/>
    <n v="113333"/>
  </r>
  <r>
    <x v="6"/>
    <x v="36"/>
    <x v="160"/>
    <n v="108609"/>
  </r>
  <r>
    <x v="13"/>
    <x v="36"/>
    <x v="161"/>
    <n v="3897"/>
  </r>
  <r>
    <x v="7"/>
    <x v="36"/>
    <x v="6"/>
    <n v="46"/>
  </r>
  <r>
    <x v="10"/>
    <x v="36"/>
    <x v="162"/>
    <n v="0"/>
  </r>
  <r>
    <x v="2"/>
    <x v="36"/>
    <x v="163"/>
    <n v="0"/>
  </r>
  <r>
    <x v="3"/>
    <x v="37"/>
    <x v="164"/>
    <n v="14173"/>
  </r>
  <r>
    <x v="3"/>
    <x v="38"/>
    <x v="6"/>
    <n v="33557"/>
  </r>
  <r>
    <x v="0"/>
    <x v="38"/>
    <x v="165"/>
    <n v="0"/>
  </r>
  <r>
    <x v="3"/>
    <x v="39"/>
    <x v="166"/>
    <n v="131787"/>
  </r>
  <r>
    <x v="0"/>
    <x v="39"/>
    <x v="167"/>
    <n v="111373"/>
  </r>
  <r>
    <x v="2"/>
    <x v="40"/>
    <x v="168"/>
    <n v="570388"/>
  </r>
  <r>
    <x v="0"/>
    <x v="40"/>
    <x v="169"/>
    <n v="11151"/>
  </r>
  <r>
    <x v="12"/>
    <x v="40"/>
    <x v="170"/>
    <n v="0"/>
  </r>
  <r>
    <x v="3"/>
    <x v="40"/>
    <x v="171"/>
    <n v="0"/>
  </r>
  <r>
    <x v="5"/>
    <x v="41"/>
    <x v="172"/>
    <n v="241943"/>
  </r>
  <r>
    <x v="7"/>
    <x v="41"/>
    <x v="173"/>
    <n v="231014"/>
  </r>
  <r>
    <x v="3"/>
    <x v="41"/>
    <x v="174"/>
    <n v="60938"/>
  </r>
  <r>
    <x v="0"/>
    <x v="41"/>
    <x v="175"/>
    <n v="0"/>
  </r>
  <r>
    <x v="2"/>
    <x v="41"/>
    <x v="176"/>
    <n v="0"/>
  </r>
  <r>
    <x v="4"/>
    <x v="41"/>
    <x v="21"/>
    <n v="0"/>
  </r>
  <r>
    <x v="0"/>
    <x v="42"/>
    <x v="177"/>
    <n v="2121055"/>
  </r>
  <r>
    <x v="6"/>
    <x v="42"/>
    <x v="178"/>
    <n v="61711"/>
  </r>
  <r>
    <x v="2"/>
    <x v="42"/>
    <x v="179"/>
    <n v="24999"/>
  </r>
  <r>
    <x v="4"/>
    <x v="42"/>
    <x v="180"/>
    <n v="21709"/>
  </r>
  <r>
    <x v="19"/>
    <x v="42"/>
    <x v="181"/>
    <n v="19919"/>
  </r>
  <r>
    <x v="12"/>
    <x v="42"/>
    <x v="182"/>
    <n v="13205"/>
  </r>
  <r>
    <x v="3"/>
    <x v="42"/>
    <x v="183"/>
    <n v="192"/>
  </r>
  <r>
    <x v="0"/>
    <x v="43"/>
    <x v="184"/>
    <n v="1259757"/>
  </r>
  <r>
    <x v="12"/>
    <x v="43"/>
    <x v="185"/>
    <n v="182072"/>
  </r>
  <r>
    <x v="3"/>
    <x v="43"/>
    <x v="186"/>
    <n v="160124"/>
  </r>
  <r>
    <x v="5"/>
    <x v="43"/>
    <x v="187"/>
    <n v="62435"/>
  </r>
  <r>
    <x v="15"/>
    <x v="43"/>
    <x v="6"/>
    <n v="11968"/>
  </r>
  <r>
    <x v="4"/>
    <x v="43"/>
    <x v="188"/>
    <n v="3648"/>
  </r>
  <r>
    <x v="2"/>
    <x v="43"/>
    <x v="189"/>
    <n v="0"/>
  </r>
  <r>
    <x v="9"/>
    <x v="43"/>
    <x v="190"/>
    <n v="0"/>
  </r>
  <r>
    <x v="7"/>
    <x v="43"/>
    <x v="191"/>
    <n v="0"/>
  </r>
  <r>
    <x v="0"/>
    <x v="44"/>
    <x v="192"/>
    <n v="22004466"/>
  </r>
  <r>
    <x v="4"/>
    <x v="44"/>
    <x v="193"/>
    <n v="3911914"/>
  </r>
  <r>
    <x v="9"/>
    <x v="44"/>
    <x v="194"/>
    <n v="2258166"/>
  </r>
  <r>
    <x v="3"/>
    <x v="44"/>
    <x v="195"/>
    <n v="911398"/>
  </r>
  <r>
    <x v="6"/>
    <x v="44"/>
    <x v="196"/>
    <n v="666129"/>
  </r>
  <r>
    <x v="2"/>
    <x v="44"/>
    <x v="197"/>
    <n v="74593"/>
  </r>
  <r>
    <x v="12"/>
    <x v="44"/>
    <x v="6"/>
    <n v="42640"/>
  </r>
  <r>
    <x v="19"/>
    <x v="44"/>
    <x v="198"/>
    <n v="7533"/>
  </r>
  <r>
    <x v="7"/>
    <x v="44"/>
    <x v="199"/>
    <n v="0"/>
  </r>
  <r>
    <x v="13"/>
    <x v="45"/>
    <x v="200"/>
    <n v="31878"/>
  </r>
  <r>
    <x v="3"/>
    <x v="45"/>
    <x v="201"/>
    <n v="17827"/>
  </r>
  <r>
    <x v="0"/>
    <x v="45"/>
    <x v="202"/>
    <n v="16314"/>
  </r>
  <r>
    <x v="3"/>
    <x v="46"/>
    <x v="203"/>
    <n v="624216"/>
  </r>
  <r>
    <x v="0"/>
    <x v="46"/>
    <x v="204"/>
    <n v="400"/>
  </r>
  <r>
    <x v="0"/>
    <x v="47"/>
    <x v="205"/>
    <n v="98013475"/>
  </r>
  <r>
    <x v="15"/>
    <x v="47"/>
    <x v="206"/>
    <n v="42960568"/>
  </r>
  <r>
    <x v="9"/>
    <x v="47"/>
    <x v="207"/>
    <n v="30370900"/>
  </r>
  <r>
    <x v="4"/>
    <x v="47"/>
    <x v="208"/>
    <n v="10434902"/>
  </r>
  <r>
    <x v="12"/>
    <x v="47"/>
    <x v="209"/>
    <n v="4935363"/>
  </r>
  <r>
    <x v="2"/>
    <x v="47"/>
    <x v="210"/>
    <n v="522832"/>
  </r>
  <r>
    <x v="3"/>
    <x v="47"/>
    <x v="211"/>
    <n v="428125"/>
  </r>
  <r>
    <x v="5"/>
    <x v="47"/>
    <x v="212"/>
    <n v="264988"/>
  </r>
  <r>
    <x v="7"/>
    <x v="47"/>
    <x v="213"/>
    <n v="35675"/>
  </r>
  <r>
    <x v="8"/>
    <x v="47"/>
    <x v="6"/>
    <n v="1700"/>
  </r>
  <r>
    <x v="6"/>
    <x v="47"/>
    <x v="214"/>
    <n v="31"/>
  </r>
  <r>
    <x v="22"/>
    <x v="47"/>
    <x v="215"/>
    <n v="0"/>
  </r>
  <r>
    <x v="0"/>
    <x v="48"/>
    <x v="216"/>
    <n v="942588255"/>
  </r>
  <r>
    <x v="22"/>
    <x v="48"/>
    <x v="217"/>
    <n v="708248595"/>
  </r>
  <r>
    <x v="15"/>
    <x v="48"/>
    <x v="218"/>
    <n v="360475107"/>
  </r>
  <r>
    <x v="2"/>
    <x v="48"/>
    <x v="219"/>
    <n v="170260238"/>
  </r>
  <r>
    <x v="3"/>
    <x v="48"/>
    <x v="220"/>
    <n v="73830843"/>
  </r>
  <r>
    <x v="12"/>
    <x v="48"/>
    <x v="221"/>
    <n v="29951668"/>
  </r>
  <r>
    <x v="9"/>
    <x v="48"/>
    <x v="222"/>
    <n v="19165929"/>
  </r>
  <r>
    <x v="5"/>
    <x v="48"/>
    <x v="223"/>
    <n v="16993354"/>
  </r>
  <r>
    <x v="6"/>
    <x v="48"/>
    <x v="224"/>
    <n v="15894243"/>
  </r>
  <r>
    <x v="11"/>
    <x v="48"/>
    <x v="225"/>
    <n v="13223414"/>
  </r>
  <r>
    <x v="4"/>
    <x v="48"/>
    <x v="226"/>
    <n v="6069805"/>
  </r>
  <r>
    <x v="1"/>
    <x v="48"/>
    <x v="227"/>
    <n v="5096931"/>
  </r>
  <r>
    <x v="7"/>
    <x v="48"/>
    <x v="228"/>
    <n v="91212"/>
  </r>
  <r>
    <x v="14"/>
    <x v="48"/>
    <x v="229"/>
    <n v="20535"/>
  </r>
  <r>
    <x v="25"/>
    <x v="48"/>
    <x v="230"/>
    <n v="18144"/>
  </r>
  <r>
    <x v="8"/>
    <x v="48"/>
    <x v="231"/>
    <n v="5500"/>
  </r>
  <r>
    <x v="13"/>
    <x v="48"/>
    <x v="232"/>
    <n v="4475"/>
  </r>
  <r>
    <x v="17"/>
    <x v="48"/>
    <x v="233"/>
    <n v="3545"/>
  </r>
  <r>
    <x v="26"/>
    <x v="48"/>
    <x v="234"/>
    <n v="526"/>
  </r>
  <r>
    <x v="27"/>
    <x v="48"/>
    <x v="235"/>
    <n v="0"/>
  </r>
  <r>
    <x v="16"/>
    <x v="48"/>
    <x v="236"/>
    <n v="0"/>
  </r>
  <r>
    <x v="0"/>
    <x v="49"/>
    <x v="237"/>
    <n v="103086"/>
  </r>
  <r>
    <x v="3"/>
    <x v="49"/>
    <x v="6"/>
    <n v="18"/>
  </r>
  <r>
    <x v="0"/>
    <x v="50"/>
    <x v="238"/>
    <n v="2727549"/>
  </r>
  <r>
    <x v="4"/>
    <x v="50"/>
    <x v="239"/>
    <n v="479355"/>
  </r>
  <r>
    <x v="6"/>
    <x v="50"/>
    <x v="240"/>
    <n v="51408"/>
  </r>
  <r>
    <x v="3"/>
    <x v="50"/>
    <x v="241"/>
    <n v="11638"/>
  </r>
  <r>
    <x v="2"/>
    <x v="50"/>
    <x v="242"/>
    <n v="6109"/>
  </r>
  <r>
    <x v="0"/>
    <x v="51"/>
    <x v="243"/>
    <n v="1902543"/>
  </r>
  <r>
    <x v="2"/>
    <x v="51"/>
    <x v="244"/>
    <n v="686665"/>
  </r>
  <r>
    <x v="3"/>
    <x v="51"/>
    <x v="245"/>
    <n v="0"/>
  </r>
  <r>
    <x v="4"/>
    <x v="51"/>
    <x v="246"/>
    <n v="0"/>
  </r>
  <r>
    <x v="6"/>
    <x v="51"/>
    <x v="247"/>
    <n v="0"/>
  </r>
  <r>
    <x v="4"/>
    <x v="52"/>
    <x v="248"/>
    <n v="35250575"/>
  </r>
  <r>
    <x v="3"/>
    <x v="52"/>
    <x v="249"/>
    <n v="20719881"/>
  </r>
  <r>
    <x v="0"/>
    <x v="52"/>
    <x v="250"/>
    <n v="13506404"/>
  </r>
  <r>
    <x v="9"/>
    <x v="52"/>
    <x v="251"/>
    <n v="3337807"/>
  </r>
  <r>
    <x v="2"/>
    <x v="52"/>
    <x v="252"/>
    <n v="805685"/>
  </r>
  <r>
    <x v="6"/>
    <x v="52"/>
    <x v="253"/>
    <n v="745636"/>
  </r>
  <r>
    <x v="13"/>
    <x v="52"/>
    <x v="6"/>
    <n v="5151"/>
  </r>
  <r>
    <x v="5"/>
    <x v="52"/>
    <x v="254"/>
    <n v="348"/>
  </r>
  <r>
    <x v="15"/>
    <x v="52"/>
    <x v="255"/>
    <n v="0"/>
  </r>
  <r>
    <x v="8"/>
    <x v="52"/>
    <x v="256"/>
    <n v="0"/>
  </r>
  <r>
    <x v="12"/>
    <x v="52"/>
    <x v="257"/>
    <n v="0"/>
  </r>
  <r>
    <x v="6"/>
    <x v="53"/>
    <x v="6"/>
    <n v="100764"/>
  </r>
  <r>
    <x v="8"/>
    <x v="54"/>
    <x v="258"/>
    <n v="0"/>
  </r>
  <r>
    <x v="5"/>
    <x v="55"/>
    <x v="6"/>
    <n v="2101"/>
  </r>
  <r>
    <x v="0"/>
    <x v="55"/>
    <x v="259"/>
    <n v="0"/>
  </r>
  <r>
    <x v="9"/>
    <x v="55"/>
    <x v="260"/>
    <n v="0"/>
  </r>
  <r>
    <x v="5"/>
    <x v="56"/>
    <x v="261"/>
    <n v="100005"/>
  </r>
  <r>
    <x v="15"/>
    <x v="57"/>
    <x v="262"/>
    <n v="809694"/>
  </r>
  <r>
    <x v="0"/>
    <x v="57"/>
    <x v="263"/>
    <n v="19958"/>
  </r>
  <r>
    <x v="0"/>
    <x v="58"/>
    <x v="264"/>
    <n v="6099945"/>
  </r>
  <r>
    <x v="9"/>
    <x v="58"/>
    <x v="265"/>
    <n v="170280"/>
  </r>
  <r>
    <x v="6"/>
    <x v="58"/>
    <x v="266"/>
    <n v="89717"/>
  </r>
  <r>
    <x v="4"/>
    <x v="58"/>
    <x v="267"/>
    <n v="65977"/>
  </r>
  <r>
    <x v="7"/>
    <x v="58"/>
    <x v="6"/>
    <n v="57920"/>
  </r>
  <r>
    <x v="19"/>
    <x v="58"/>
    <x v="268"/>
    <n v="31940"/>
  </r>
  <r>
    <x v="17"/>
    <x v="58"/>
    <x v="269"/>
    <n v="25825"/>
  </r>
  <r>
    <x v="2"/>
    <x v="58"/>
    <x v="270"/>
    <n v="12120"/>
  </r>
  <r>
    <x v="10"/>
    <x v="58"/>
    <x v="271"/>
    <n v="7633"/>
  </r>
  <r>
    <x v="3"/>
    <x v="58"/>
    <x v="272"/>
    <n v="5908"/>
  </r>
  <r>
    <x v="12"/>
    <x v="58"/>
    <x v="6"/>
    <n v="1120"/>
  </r>
  <r>
    <x v="0"/>
    <x v="59"/>
    <x v="273"/>
    <n v="0"/>
  </r>
  <r>
    <x v="2"/>
    <x v="60"/>
    <x v="274"/>
    <n v="9578512"/>
  </r>
  <r>
    <x v="0"/>
    <x v="60"/>
    <x v="275"/>
    <n v="584312"/>
  </r>
  <r>
    <x v="12"/>
    <x v="60"/>
    <x v="276"/>
    <n v="0"/>
  </r>
  <r>
    <x v="9"/>
    <x v="60"/>
    <x v="277"/>
    <n v="0"/>
  </r>
  <r>
    <x v="0"/>
    <x v="61"/>
    <x v="278"/>
    <n v="2725062"/>
  </r>
  <r>
    <x v="3"/>
    <x v="61"/>
    <x v="279"/>
    <n v="0"/>
  </r>
  <r>
    <x v="3"/>
    <x v="62"/>
    <x v="280"/>
    <n v="5399885"/>
  </r>
  <r>
    <x v="0"/>
    <x v="62"/>
    <x v="281"/>
    <n v="3907269"/>
  </r>
  <r>
    <x v="7"/>
    <x v="62"/>
    <x v="282"/>
    <n v="2462877"/>
  </r>
  <r>
    <x v="6"/>
    <x v="62"/>
    <x v="283"/>
    <n v="64606"/>
  </r>
  <r>
    <x v="8"/>
    <x v="62"/>
    <x v="6"/>
    <n v="1875"/>
  </r>
  <r>
    <x v="4"/>
    <x v="62"/>
    <x v="6"/>
    <n v="1208"/>
  </r>
  <r>
    <x v="17"/>
    <x v="62"/>
    <x v="284"/>
    <n v="0"/>
  </r>
  <r>
    <x v="3"/>
    <x v="63"/>
    <x v="6"/>
    <n v="1562841"/>
  </r>
  <r>
    <x v="2"/>
    <x v="63"/>
    <x v="285"/>
    <n v="384025"/>
  </r>
  <r>
    <x v="0"/>
    <x v="63"/>
    <x v="286"/>
    <n v="88913"/>
  </r>
  <r>
    <x v="11"/>
    <x v="63"/>
    <x v="287"/>
    <n v="66177"/>
  </r>
  <r>
    <x v="17"/>
    <x v="63"/>
    <x v="6"/>
    <n v="20950"/>
  </r>
  <r>
    <x v="4"/>
    <x v="63"/>
    <x v="288"/>
    <n v="0"/>
  </r>
  <r>
    <x v="0"/>
    <x v="64"/>
    <x v="289"/>
    <n v="290866"/>
  </r>
  <r>
    <x v="2"/>
    <x v="64"/>
    <x v="290"/>
    <n v="127183"/>
  </r>
  <r>
    <x v="11"/>
    <x v="64"/>
    <x v="291"/>
    <n v="81521"/>
  </r>
  <r>
    <x v="9"/>
    <x v="64"/>
    <x v="6"/>
    <n v="1662"/>
  </r>
  <r>
    <x v="15"/>
    <x v="65"/>
    <x v="6"/>
    <n v="162027"/>
  </r>
  <r>
    <x v="22"/>
    <x v="66"/>
    <x v="6"/>
    <n v="257561542"/>
  </r>
  <r>
    <x v="2"/>
    <x v="66"/>
    <x v="292"/>
    <n v="251789028"/>
  </r>
  <r>
    <x v="5"/>
    <x v="66"/>
    <x v="293"/>
    <n v="2942228"/>
  </r>
  <r>
    <x v="3"/>
    <x v="66"/>
    <x v="294"/>
    <n v="1344561"/>
  </r>
  <r>
    <x v="4"/>
    <x v="66"/>
    <x v="295"/>
    <n v="1243807"/>
  </r>
  <r>
    <x v="0"/>
    <x v="66"/>
    <x v="296"/>
    <n v="518447"/>
  </r>
  <r>
    <x v="12"/>
    <x v="66"/>
    <x v="297"/>
    <n v="433026"/>
  </r>
  <r>
    <x v="11"/>
    <x v="66"/>
    <x v="298"/>
    <n v="418879"/>
  </r>
  <r>
    <x v="7"/>
    <x v="66"/>
    <x v="6"/>
    <n v="56048"/>
  </r>
  <r>
    <x v="6"/>
    <x v="66"/>
    <x v="299"/>
    <n v="21370"/>
  </r>
  <r>
    <x v="9"/>
    <x v="66"/>
    <x v="300"/>
    <n v="0"/>
  </r>
  <r>
    <x v="13"/>
    <x v="66"/>
    <x v="301"/>
    <n v="0"/>
  </r>
  <r>
    <x v="4"/>
    <x v="67"/>
    <x v="302"/>
    <n v="4190052"/>
  </r>
  <r>
    <x v="3"/>
    <x v="67"/>
    <x v="303"/>
    <n v="2352379"/>
  </r>
  <r>
    <x v="9"/>
    <x v="67"/>
    <x v="304"/>
    <n v="410807"/>
  </r>
  <r>
    <x v="7"/>
    <x v="67"/>
    <x v="6"/>
    <n v="12880"/>
  </r>
  <r>
    <x v="2"/>
    <x v="67"/>
    <x v="305"/>
    <n v="884"/>
  </r>
  <r>
    <x v="3"/>
    <x v="68"/>
    <x v="306"/>
    <n v="17575"/>
  </r>
  <r>
    <x v="11"/>
    <x v="69"/>
    <x v="307"/>
    <n v="49858"/>
  </r>
  <r>
    <x v="3"/>
    <x v="69"/>
    <x v="6"/>
    <n v="31231"/>
  </r>
  <r>
    <x v="6"/>
    <x v="69"/>
    <x v="308"/>
    <n v="0"/>
  </r>
  <r>
    <x v="0"/>
    <x v="69"/>
    <x v="309"/>
    <n v="0"/>
  </r>
  <r>
    <x v="5"/>
    <x v="69"/>
    <x v="310"/>
    <n v="0"/>
  </r>
  <r>
    <x v="0"/>
    <x v="70"/>
    <x v="311"/>
    <n v="415"/>
  </r>
  <r>
    <x v="0"/>
    <x v="71"/>
    <x v="312"/>
    <n v="421683"/>
  </r>
  <r>
    <x v="2"/>
    <x v="71"/>
    <x v="313"/>
    <n v="37200"/>
  </r>
  <r>
    <x v="15"/>
    <x v="71"/>
    <x v="314"/>
    <n v="0"/>
  </r>
  <r>
    <x v="6"/>
    <x v="71"/>
    <x v="315"/>
    <n v="0"/>
  </r>
  <r>
    <x v="4"/>
    <x v="71"/>
    <x v="316"/>
    <n v="0"/>
  </r>
  <r>
    <x v="4"/>
    <x v="72"/>
    <x v="317"/>
    <n v="40515697"/>
  </r>
  <r>
    <x v="2"/>
    <x v="72"/>
    <x v="318"/>
    <n v="3291615"/>
  </r>
  <r>
    <x v="0"/>
    <x v="72"/>
    <x v="319"/>
    <n v="3196581"/>
  </r>
  <r>
    <x v="12"/>
    <x v="72"/>
    <x v="320"/>
    <n v="3041588"/>
  </r>
  <r>
    <x v="15"/>
    <x v="72"/>
    <x v="6"/>
    <n v="491916"/>
  </r>
  <r>
    <x v="3"/>
    <x v="72"/>
    <x v="321"/>
    <n v="313897"/>
  </r>
  <r>
    <x v="5"/>
    <x v="72"/>
    <x v="322"/>
    <n v="78266"/>
  </r>
  <r>
    <x v="6"/>
    <x v="72"/>
    <x v="323"/>
    <n v="50370"/>
  </r>
  <r>
    <x v="11"/>
    <x v="72"/>
    <x v="324"/>
    <n v="15739"/>
  </r>
  <r>
    <x v="9"/>
    <x v="72"/>
    <x v="325"/>
    <n v="9188"/>
  </r>
  <r>
    <x v="22"/>
    <x v="72"/>
    <x v="326"/>
    <n v="0"/>
  </r>
  <r>
    <x v="16"/>
    <x v="72"/>
    <x v="327"/>
    <n v="0"/>
  </r>
  <r>
    <x v="0"/>
    <x v="73"/>
    <x v="328"/>
    <n v="188267"/>
  </r>
  <r>
    <x v="3"/>
    <x v="74"/>
    <x v="329"/>
    <n v="2962102"/>
  </r>
  <r>
    <x v="0"/>
    <x v="74"/>
    <x v="330"/>
    <n v="642642"/>
  </r>
  <r>
    <x v="12"/>
    <x v="74"/>
    <x v="331"/>
    <n v="409399"/>
  </r>
  <r>
    <x v="2"/>
    <x v="74"/>
    <x v="332"/>
    <n v="149264"/>
  </r>
  <r>
    <x v="4"/>
    <x v="74"/>
    <x v="333"/>
    <n v="24790"/>
  </r>
  <r>
    <x v="11"/>
    <x v="74"/>
    <x v="6"/>
    <n v="22523"/>
  </r>
  <r>
    <x v="13"/>
    <x v="74"/>
    <x v="334"/>
    <n v="15736"/>
  </r>
  <r>
    <x v="6"/>
    <x v="74"/>
    <x v="335"/>
    <n v="5985"/>
  </r>
  <r>
    <x v="9"/>
    <x v="74"/>
    <x v="336"/>
    <n v="1500"/>
  </r>
  <r>
    <x v="14"/>
    <x v="74"/>
    <x v="6"/>
    <n v="1021"/>
  </r>
  <r>
    <x v="7"/>
    <x v="75"/>
    <x v="6"/>
    <n v="45295"/>
  </r>
  <r>
    <x v="0"/>
    <x v="75"/>
    <x v="6"/>
    <n v="1176"/>
  </r>
  <r>
    <x v="4"/>
    <x v="75"/>
    <x v="337"/>
    <n v="0"/>
  </r>
  <r>
    <x v="3"/>
    <x v="75"/>
    <x v="338"/>
    <n v="0"/>
  </r>
  <r>
    <x v="0"/>
    <x v="76"/>
    <x v="6"/>
    <n v="7095"/>
  </r>
  <r>
    <x v="2"/>
    <x v="76"/>
    <x v="339"/>
    <n v="0"/>
  </r>
  <r>
    <x v="5"/>
    <x v="77"/>
    <x v="6"/>
    <n v="70380"/>
  </r>
  <r>
    <x v="0"/>
    <x v="77"/>
    <x v="6"/>
    <n v="16219"/>
  </r>
  <r>
    <x v="4"/>
    <x v="77"/>
    <x v="340"/>
    <n v="0"/>
  </r>
  <r>
    <x v="15"/>
    <x v="78"/>
    <x v="341"/>
    <n v="1090055"/>
  </r>
  <r>
    <x v="0"/>
    <x v="78"/>
    <x v="342"/>
    <n v="171840"/>
  </r>
  <r>
    <x v="2"/>
    <x v="78"/>
    <x v="343"/>
    <n v="153384"/>
  </r>
  <r>
    <x v="0"/>
    <x v="79"/>
    <x v="344"/>
    <n v="25050"/>
  </r>
  <r>
    <x v="3"/>
    <x v="79"/>
    <x v="345"/>
    <n v="18354"/>
  </r>
  <r>
    <x v="2"/>
    <x v="80"/>
    <x v="346"/>
    <n v="165600"/>
  </r>
  <r>
    <x v="12"/>
    <x v="80"/>
    <x v="347"/>
    <n v="41761"/>
  </r>
  <r>
    <x v="4"/>
    <x v="80"/>
    <x v="348"/>
    <n v="9934"/>
  </r>
  <r>
    <x v="3"/>
    <x v="80"/>
    <x v="6"/>
    <n v="6"/>
  </r>
  <r>
    <x v="0"/>
    <x v="80"/>
    <x v="349"/>
    <n v="0"/>
  </r>
  <r>
    <x v="12"/>
    <x v="81"/>
    <x v="6"/>
    <n v="30546"/>
  </r>
  <r>
    <x v="3"/>
    <x v="81"/>
    <x v="6"/>
    <n v="2"/>
  </r>
  <r>
    <x v="3"/>
    <x v="82"/>
    <x v="350"/>
    <n v="2931369"/>
  </r>
  <r>
    <x v="2"/>
    <x v="82"/>
    <x v="351"/>
    <n v="754067"/>
  </r>
  <r>
    <x v="0"/>
    <x v="82"/>
    <x v="352"/>
    <n v="194281"/>
  </r>
  <r>
    <x v="4"/>
    <x v="82"/>
    <x v="353"/>
    <n v="101605"/>
  </r>
  <r>
    <x v="9"/>
    <x v="82"/>
    <x v="354"/>
    <n v="34674"/>
  </r>
  <r>
    <x v="11"/>
    <x v="82"/>
    <x v="355"/>
    <n v="27492"/>
  </r>
  <r>
    <x v="15"/>
    <x v="82"/>
    <x v="356"/>
    <n v="0"/>
  </r>
  <r>
    <x v="0"/>
    <x v="83"/>
    <x v="357"/>
    <n v="59661"/>
  </r>
  <r>
    <x v="3"/>
    <x v="83"/>
    <x v="358"/>
    <n v="0"/>
  </r>
  <r>
    <x v="15"/>
    <x v="84"/>
    <x v="6"/>
    <n v="586425"/>
  </r>
  <r>
    <x v="0"/>
    <x v="84"/>
    <x v="359"/>
    <n v="89985"/>
  </r>
  <r>
    <x v="2"/>
    <x v="84"/>
    <x v="360"/>
    <n v="73497"/>
  </r>
  <r>
    <x v="2"/>
    <x v="85"/>
    <x v="361"/>
    <n v="176556"/>
  </r>
  <r>
    <x v="11"/>
    <x v="85"/>
    <x v="362"/>
    <n v="41086"/>
  </r>
  <r>
    <x v="4"/>
    <x v="85"/>
    <x v="363"/>
    <n v="22565"/>
  </r>
  <r>
    <x v="7"/>
    <x v="85"/>
    <x v="364"/>
    <n v="19332"/>
  </r>
  <r>
    <x v="3"/>
    <x v="85"/>
    <x v="365"/>
    <n v="8660"/>
  </r>
  <r>
    <x v="0"/>
    <x v="85"/>
    <x v="6"/>
    <n v="275"/>
  </r>
  <r>
    <x v="15"/>
    <x v="86"/>
    <x v="366"/>
    <n v="2353962"/>
  </r>
  <r>
    <x v="0"/>
    <x v="86"/>
    <x v="367"/>
    <n v="441311"/>
  </r>
  <r>
    <x v="2"/>
    <x v="86"/>
    <x v="368"/>
    <n v="20004"/>
  </r>
  <r>
    <x v="6"/>
    <x v="87"/>
    <x v="369"/>
    <n v="0"/>
  </r>
  <r>
    <x v="5"/>
    <x v="88"/>
    <x v="370"/>
    <n v="4090048"/>
  </r>
  <r>
    <x v="0"/>
    <x v="88"/>
    <x v="371"/>
    <n v="179713"/>
  </r>
  <r>
    <x v="3"/>
    <x v="88"/>
    <x v="372"/>
    <n v="0"/>
  </r>
  <r>
    <x v="0"/>
    <x v="89"/>
    <x v="373"/>
    <n v="94821706"/>
  </r>
  <r>
    <x v="6"/>
    <x v="89"/>
    <x v="374"/>
    <n v="18131558"/>
  </r>
  <r>
    <x v="4"/>
    <x v="89"/>
    <x v="375"/>
    <n v="15794096"/>
  </r>
  <r>
    <x v="2"/>
    <x v="89"/>
    <x v="376"/>
    <n v="12558925"/>
  </r>
  <r>
    <x v="9"/>
    <x v="89"/>
    <x v="377"/>
    <n v="5230880"/>
  </r>
  <r>
    <x v="3"/>
    <x v="89"/>
    <x v="378"/>
    <n v="4636893"/>
  </r>
  <r>
    <x v="11"/>
    <x v="89"/>
    <x v="379"/>
    <n v="2892407"/>
  </r>
  <r>
    <x v="5"/>
    <x v="89"/>
    <x v="380"/>
    <n v="2471938"/>
  </r>
  <r>
    <x v="12"/>
    <x v="89"/>
    <x v="381"/>
    <n v="1222379"/>
  </r>
  <r>
    <x v="7"/>
    <x v="89"/>
    <x v="382"/>
    <n v="130404"/>
  </r>
  <r>
    <x v="23"/>
    <x v="89"/>
    <x v="383"/>
    <n v="5490"/>
  </r>
  <r>
    <x v="24"/>
    <x v="89"/>
    <x v="6"/>
    <n v="2184"/>
  </r>
  <r>
    <x v="0"/>
    <x v="90"/>
    <x v="384"/>
    <n v="16887"/>
  </r>
  <r>
    <x v="3"/>
    <x v="90"/>
    <x v="6"/>
    <n v="14523"/>
  </r>
  <r>
    <x v="8"/>
    <x v="90"/>
    <x v="385"/>
    <n v="0"/>
  </r>
  <r>
    <x v="2"/>
    <x v="91"/>
    <x v="6"/>
    <n v="12241"/>
  </r>
  <r>
    <x v="3"/>
    <x v="92"/>
    <x v="386"/>
    <n v="0"/>
  </r>
  <r>
    <x v="0"/>
    <x v="92"/>
    <x v="387"/>
    <n v="0"/>
  </r>
  <r>
    <x v="0"/>
    <x v="93"/>
    <x v="388"/>
    <n v="1598165"/>
  </r>
  <r>
    <x v="17"/>
    <x v="93"/>
    <x v="389"/>
    <n v="415833"/>
  </r>
  <r>
    <x v="2"/>
    <x v="93"/>
    <x v="390"/>
    <n v="260178"/>
  </r>
  <r>
    <x v="4"/>
    <x v="93"/>
    <x v="391"/>
    <n v="43854"/>
  </r>
  <r>
    <x v="6"/>
    <x v="93"/>
    <x v="392"/>
    <n v="14690"/>
  </r>
  <r>
    <x v="0"/>
    <x v="94"/>
    <x v="393"/>
    <n v="167941472"/>
  </r>
  <r>
    <x v="2"/>
    <x v="94"/>
    <x v="394"/>
    <n v="1337770"/>
  </r>
  <r>
    <x v="4"/>
    <x v="94"/>
    <x v="6"/>
    <n v="18"/>
  </r>
  <r>
    <x v="22"/>
    <x v="95"/>
    <x v="6"/>
    <n v="27722305"/>
  </r>
  <r>
    <x v="0"/>
    <x v="95"/>
    <x v="395"/>
    <n v="3970593"/>
  </r>
  <r>
    <x v="3"/>
    <x v="95"/>
    <x v="396"/>
    <n v="3743005"/>
  </r>
  <r>
    <x v="15"/>
    <x v="95"/>
    <x v="397"/>
    <n v="463273"/>
  </r>
  <r>
    <x v="2"/>
    <x v="95"/>
    <x v="398"/>
    <n v="272976"/>
  </r>
  <r>
    <x v="13"/>
    <x v="96"/>
    <x v="399"/>
    <n v="2185"/>
  </r>
  <r>
    <x v="0"/>
    <x v="96"/>
    <x v="400"/>
    <n v="86"/>
  </r>
  <r>
    <x v="2"/>
    <x v="97"/>
    <x v="401"/>
    <n v="27105"/>
  </r>
  <r>
    <x v="0"/>
    <x v="97"/>
    <x v="402"/>
    <n v="25794"/>
  </r>
  <r>
    <x v="4"/>
    <x v="97"/>
    <x v="6"/>
    <n v="12005"/>
  </r>
  <r>
    <x v="21"/>
    <x v="97"/>
    <x v="6"/>
    <n v="1604"/>
  </r>
  <r>
    <x v="15"/>
    <x v="97"/>
    <x v="403"/>
    <n v="0"/>
  </r>
  <r>
    <x v="0"/>
    <x v="98"/>
    <x v="404"/>
    <n v="229083943"/>
  </r>
  <r>
    <x v="15"/>
    <x v="98"/>
    <x v="405"/>
    <n v="143542942"/>
  </r>
  <r>
    <x v="4"/>
    <x v="98"/>
    <x v="406"/>
    <n v="132695814"/>
  </r>
  <r>
    <x v="9"/>
    <x v="98"/>
    <x v="407"/>
    <n v="51702562"/>
  </r>
  <r>
    <x v="2"/>
    <x v="98"/>
    <x v="408"/>
    <n v="2876400"/>
  </r>
  <r>
    <x v="3"/>
    <x v="98"/>
    <x v="409"/>
    <n v="1056875"/>
  </r>
  <r>
    <x v="12"/>
    <x v="98"/>
    <x v="410"/>
    <n v="409694"/>
  </r>
  <r>
    <x v="6"/>
    <x v="98"/>
    <x v="6"/>
    <n v="42190"/>
  </r>
  <r>
    <x v="11"/>
    <x v="98"/>
    <x v="411"/>
    <n v="2670"/>
  </r>
  <r>
    <x v="13"/>
    <x v="98"/>
    <x v="6"/>
    <n v="1242"/>
  </r>
  <r>
    <x v="5"/>
    <x v="98"/>
    <x v="412"/>
    <n v="5"/>
  </r>
  <r>
    <x v="22"/>
    <x v="98"/>
    <x v="413"/>
    <n v="0"/>
  </r>
  <r>
    <x v="24"/>
    <x v="98"/>
    <x v="414"/>
    <n v="0"/>
  </r>
  <r>
    <x v="28"/>
    <x v="98"/>
    <x v="415"/>
    <n v="0"/>
  </r>
  <r>
    <x v="7"/>
    <x v="98"/>
    <x v="416"/>
    <n v="0"/>
  </r>
  <r>
    <x v="6"/>
    <x v="99"/>
    <x v="417"/>
    <n v="69940"/>
  </r>
  <r>
    <x v="22"/>
    <x v="100"/>
    <x v="6"/>
    <n v="61337046"/>
  </r>
  <r>
    <x v="0"/>
    <x v="100"/>
    <x v="418"/>
    <n v="4713922"/>
  </r>
  <r>
    <x v="3"/>
    <x v="100"/>
    <x v="419"/>
    <n v="2177249"/>
  </r>
  <r>
    <x v="6"/>
    <x v="100"/>
    <x v="420"/>
    <n v="158303"/>
  </r>
  <r>
    <x v="5"/>
    <x v="100"/>
    <x v="421"/>
    <n v="148923"/>
  </r>
  <r>
    <x v="9"/>
    <x v="100"/>
    <x v="422"/>
    <n v="141907"/>
  </r>
  <r>
    <x v="4"/>
    <x v="100"/>
    <x v="423"/>
    <n v="83669"/>
  </r>
  <r>
    <x v="2"/>
    <x v="100"/>
    <x v="424"/>
    <n v="32594"/>
  </r>
  <r>
    <x v="13"/>
    <x v="100"/>
    <x v="6"/>
    <n v="13180"/>
  </r>
  <r>
    <x v="27"/>
    <x v="100"/>
    <x v="6"/>
    <n v="8878"/>
  </r>
  <r>
    <x v="17"/>
    <x v="100"/>
    <x v="425"/>
    <n v="0"/>
  </r>
  <r>
    <x v="6"/>
    <x v="101"/>
    <x v="426"/>
    <n v="878421"/>
  </r>
  <r>
    <x v="4"/>
    <x v="101"/>
    <x v="427"/>
    <n v="120396"/>
  </r>
  <r>
    <x v="2"/>
    <x v="101"/>
    <x v="428"/>
    <n v="72971"/>
  </r>
  <r>
    <x v="3"/>
    <x v="101"/>
    <x v="6"/>
    <n v="156"/>
  </r>
  <r>
    <x v="9"/>
    <x v="101"/>
    <x v="429"/>
    <n v="0"/>
  </r>
  <r>
    <x v="0"/>
    <x v="101"/>
    <x v="430"/>
    <n v="0"/>
  </r>
  <r>
    <x v="0"/>
    <x v="102"/>
    <x v="431"/>
    <n v="74325288"/>
  </r>
  <r>
    <x v="4"/>
    <x v="102"/>
    <x v="432"/>
    <n v="18088369"/>
  </r>
  <r>
    <x v="9"/>
    <x v="102"/>
    <x v="433"/>
    <n v="16780339"/>
  </r>
  <r>
    <x v="3"/>
    <x v="102"/>
    <x v="434"/>
    <n v="8851312"/>
  </r>
  <r>
    <x v="12"/>
    <x v="102"/>
    <x v="435"/>
    <n v="3741116"/>
  </r>
  <r>
    <x v="6"/>
    <x v="102"/>
    <x v="436"/>
    <n v="3175913"/>
  </r>
  <r>
    <x v="11"/>
    <x v="102"/>
    <x v="437"/>
    <n v="1467708"/>
  </r>
  <r>
    <x v="2"/>
    <x v="102"/>
    <x v="438"/>
    <n v="788717"/>
  </r>
  <r>
    <x v="27"/>
    <x v="102"/>
    <x v="439"/>
    <n v="80228"/>
  </r>
  <r>
    <x v="7"/>
    <x v="102"/>
    <x v="440"/>
    <n v="53963"/>
  </r>
  <r>
    <x v="19"/>
    <x v="102"/>
    <x v="6"/>
    <n v="46875"/>
  </r>
  <r>
    <x v="24"/>
    <x v="102"/>
    <x v="6"/>
    <n v="32205"/>
  </r>
  <r>
    <x v="5"/>
    <x v="102"/>
    <x v="441"/>
    <n v="28889"/>
  </r>
  <r>
    <x v="28"/>
    <x v="102"/>
    <x v="442"/>
    <n v="0"/>
  </r>
  <r>
    <x v="0"/>
    <x v="103"/>
    <x v="443"/>
    <n v="20461855"/>
  </r>
  <r>
    <x v="2"/>
    <x v="103"/>
    <x v="444"/>
    <n v="10594848"/>
  </r>
  <r>
    <x v="3"/>
    <x v="103"/>
    <x v="445"/>
    <n v="10298452"/>
  </r>
  <r>
    <x v="4"/>
    <x v="103"/>
    <x v="446"/>
    <n v="7787433"/>
  </r>
  <r>
    <x v="12"/>
    <x v="103"/>
    <x v="447"/>
    <n v="4563980"/>
  </r>
  <r>
    <x v="9"/>
    <x v="103"/>
    <x v="448"/>
    <n v="2718363"/>
  </r>
  <r>
    <x v="6"/>
    <x v="103"/>
    <x v="449"/>
    <n v="2117974"/>
  </r>
  <r>
    <x v="7"/>
    <x v="103"/>
    <x v="450"/>
    <n v="762114"/>
  </r>
  <r>
    <x v="5"/>
    <x v="103"/>
    <x v="451"/>
    <n v="374696"/>
  </r>
  <r>
    <x v="15"/>
    <x v="103"/>
    <x v="452"/>
    <n v="0"/>
  </r>
  <r>
    <x v="28"/>
    <x v="103"/>
    <x v="453"/>
    <n v="0"/>
  </r>
  <r>
    <x v="0"/>
    <x v="104"/>
    <x v="454"/>
    <n v="1452101"/>
  </r>
  <r>
    <x v="11"/>
    <x v="104"/>
    <x v="455"/>
    <n v="195399"/>
  </r>
  <r>
    <x v="2"/>
    <x v="104"/>
    <x v="456"/>
    <n v="156712"/>
  </r>
  <r>
    <x v="3"/>
    <x v="104"/>
    <x v="457"/>
    <n v="93812"/>
  </r>
  <r>
    <x v="5"/>
    <x v="104"/>
    <x v="458"/>
    <n v="57452"/>
  </r>
  <r>
    <x v="24"/>
    <x v="104"/>
    <x v="6"/>
    <n v="33939"/>
  </r>
  <r>
    <x v="6"/>
    <x v="104"/>
    <x v="6"/>
    <n v="5342"/>
  </r>
  <r>
    <x v="12"/>
    <x v="104"/>
    <x v="459"/>
    <n v="0"/>
  </r>
  <r>
    <x v="0"/>
    <x v="105"/>
    <x v="460"/>
    <n v="195155"/>
  </r>
  <r>
    <x v="4"/>
    <x v="105"/>
    <x v="461"/>
    <n v="78606"/>
  </r>
  <r>
    <x v="12"/>
    <x v="105"/>
    <x v="462"/>
    <n v="27906"/>
  </r>
  <r>
    <x v="15"/>
    <x v="106"/>
    <x v="6"/>
    <n v="79653816"/>
  </r>
  <r>
    <x v="0"/>
    <x v="106"/>
    <x v="463"/>
    <n v="1720124"/>
  </r>
  <r>
    <x v="3"/>
    <x v="106"/>
    <x v="464"/>
    <n v="450344"/>
  </r>
  <r>
    <x v="4"/>
    <x v="106"/>
    <x v="6"/>
    <n v="205082"/>
  </r>
  <r>
    <x v="2"/>
    <x v="106"/>
    <x v="465"/>
    <n v="108789"/>
  </r>
  <r>
    <x v="1"/>
    <x v="106"/>
    <x v="6"/>
    <n v="73209"/>
  </r>
  <r>
    <x v="11"/>
    <x v="106"/>
    <x v="466"/>
    <n v="51578"/>
  </r>
  <r>
    <x v="26"/>
    <x v="106"/>
    <x v="467"/>
    <n v="16979"/>
  </r>
  <r>
    <x v="5"/>
    <x v="106"/>
    <x v="468"/>
    <n v="10597"/>
  </r>
  <r>
    <x v="27"/>
    <x v="106"/>
    <x v="6"/>
    <n v="4236"/>
  </r>
  <r>
    <x v="14"/>
    <x v="106"/>
    <x v="469"/>
    <n v="0"/>
  </r>
  <r>
    <x v="25"/>
    <x v="106"/>
    <x v="470"/>
    <n v="0"/>
  </r>
  <r>
    <x v="9"/>
    <x v="106"/>
    <x v="471"/>
    <n v="0"/>
  </r>
  <r>
    <x v="12"/>
    <x v="106"/>
    <x v="453"/>
    <n v="0"/>
  </r>
  <r>
    <x v="0"/>
    <x v="107"/>
    <x v="472"/>
    <n v="149633"/>
  </r>
  <r>
    <x v="3"/>
    <x v="107"/>
    <x v="453"/>
    <n v="145965"/>
  </r>
  <r>
    <x v="8"/>
    <x v="107"/>
    <x v="473"/>
    <n v="0"/>
  </r>
  <r>
    <x v="4"/>
    <x v="108"/>
    <x v="474"/>
    <n v="35690265"/>
  </r>
  <r>
    <x v="3"/>
    <x v="108"/>
    <x v="475"/>
    <n v="11164056"/>
  </r>
  <r>
    <x v="0"/>
    <x v="108"/>
    <x v="476"/>
    <n v="5590070"/>
  </r>
  <r>
    <x v="2"/>
    <x v="108"/>
    <x v="477"/>
    <n v="1833274"/>
  </r>
  <r>
    <x v="9"/>
    <x v="108"/>
    <x v="478"/>
    <n v="520917"/>
  </r>
  <r>
    <x v="1"/>
    <x v="108"/>
    <x v="479"/>
    <n v="241409"/>
  </r>
  <r>
    <x v="5"/>
    <x v="108"/>
    <x v="480"/>
    <n v="177094"/>
  </r>
  <r>
    <x v="6"/>
    <x v="108"/>
    <x v="481"/>
    <n v="132694"/>
  </r>
  <r>
    <x v="11"/>
    <x v="108"/>
    <x v="482"/>
    <n v="17808"/>
  </r>
  <r>
    <x v="26"/>
    <x v="108"/>
    <x v="6"/>
    <n v="1848"/>
  </r>
  <r>
    <x v="16"/>
    <x v="108"/>
    <x v="6"/>
    <n v="120"/>
  </r>
  <r>
    <x v="12"/>
    <x v="108"/>
    <x v="483"/>
    <n v="0"/>
  </r>
  <r>
    <x v="0"/>
    <x v="109"/>
    <x v="6"/>
    <n v="38880"/>
  </r>
  <r>
    <x v="0"/>
    <x v="110"/>
    <x v="484"/>
    <n v="15490315"/>
  </r>
  <r>
    <x v="2"/>
    <x v="110"/>
    <x v="485"/>
    <n v="12262525"/>
  </r>
  <r>
    <x v="6"/>
    <x v="110"/>
    <x v="486"/>
    <n v="538124"/>
  </r>
  <r>
    <x v="4"/>
    <x v="110"/>
    <x v="487"/>
    <n v="117166"/>
  </r>
  <r>
    <x v="5"/>
    <x v="110"/>
    <x v="488"/>
    <n v="75165"/>
  </r>
  <r>
    <x v="9"/>
    <x v="110"/>
    <x v="489"/>
    <n v="14834"/>
  </r>
  <r>
    <x v="3"/>
    <x v="110"/>
    <x v="490"/>
    <n v="14823"/>
  </r>
  <r>
    <x v="7"/>
    <x v="110"/>
    <x v="62"/>
    <n v="0"/>
  </r>
  <r>
    <x v="11"/>
    <x v="111"/>
    <x v="491"/>
    <n v="100177"/>
  </r>
  <r>
    <x v="3"/>
    <x v="111"/>
    <x v="492"/>
    <n v="898"/>
  </r>
  <r>
    <x v="2"/>
    <x v="111"/>
    <x v="493"/>
    <n v="0"/>
  </r>
  <r>
    <x v="12"/>
    <x v="112"/>
    <x v="494"/>
    <n v="1920960"/>
  </r>
  <r>
    <x v="2"/>
    <x v="112"/>
    <x v="495"/>
    <n v="684437"/>
  </r>
  <r>
    <x v="9"/>
    <x v="112"/>
    <x v="496"/>
    <n v="595984"/>
  </r>
  <r>
    <x v="5"/>
    <x v="112"/>
    <x v="497"/>
    <n v="432764"/>
  </r>
  <r>
    <x v="0"/>
    <x v="112"/>
    <x v="498"/>
    <n v="411952"/>
  </r>
  <r>
    <x v="3"/>
    <x v="112"/>
    <x v="499"/>
    <n v="14471"/>
  </r>
  <r>
    <x v="4"/>
    <x v="112"/>
    <x v="6"/>
    <n v="10494"/>
  </r>
  <r>
    <x v="11"/>
    <x v="112"/>
    <x v="6"/>
    <n v="4914"/>
  </r>
  <r>
    <x v="6"/>
    <x v="112"/>
    <x v="500"/>
    <n v="9"/>
  </r>
  <r>
    <x v="0"/>
    <x v="113"/>
    <x v="501"/>
    <n v="12418"/>
  </r>
  <r>
    <x v="3"/>
    <x v="114"/>
    <x v="502"/>
    <n v="1164875"/>
  </r>
  <r>
    <x v="11"/>
    <x v="115"/>
    <x v="503"/>
    <n v="14547"/>
  </r>
  <r>
    <x v="12"/>
    <x v="115"/>
    <x v="504"/>
    <n v="0"/>
  </r>
  <r>
    <x v="15"/>
    <x v="116"/>
    <x v="505"/>
    <n v="1170950729"/>
  </r>
  <r>
    <x v="22"/>
    <x v="116"/>
    <x v="506"/>
    <n v="30146518"/>
  </r>
  <r>
    <x v="3"/>
    <x v="116"/>
    <x v="507"/>
    <n v="1774632"/>
  </r>
  <r>
    <x v="0"/>
    <x v="116"/>
    <x v="508"/>
    <n v="1401514"/>
  </r>
  <r>
    <x v="4"/>
    <x v="116"/>
    <x v="509"/>
    <n v="259739"/>
  </r>
  <r>
    <x v="11"/>
    <x v="116"/>
    <x v="510"/>
    <n v="43073"/>
  </r>
  <r>
    <x v="9"/>
    <x v="116"/>
    <x v="6"/>
    <n v="13775"/>
  </r>
  <r>
    <x v="2"/>
    <x v="116"/>
    <x v="511"/>
    <n v="12364"/>
  </r>
  <r>
    <x v="8"/>
    <x v="116"/>
    <x v="512"/>
    <n v="2075"/>
  </r>
  <r>
    <x v="12"/>
    <x v="116"/>
    <x v="513"/>
    <n v="0"/>
  </r>
  <r>
    <x v="13"/>
    <x v="116"/>
    <x v="514"/>
    <n v="0"/>
  </r>
  <r>
    <x v="0"/>
    <x v="117"/>
    <x v="515"/>
    <n v="428674"/>
  </r>
  <r>
    <x v="5"/>
    <x v="118"/>
    <x v="516"/>
    <n v="0"/>
  </r>
  <r>
    <x v="2"/>
    <x v="118"/>
    <x v="517"/>
    <n v="0"/>
  </r>
  <r>
    <x v="4"/>
    <x v="119"/>
    <x v="6"/>
    <n v="10547"/>
  </r>
  <r>
    <x v="7"/>
    <x v="119"/>
    <x v="518"/>
    <n v="0"/>
  </r>
  <r>
    <x v="3"/>
    <x v="120"/>
    <x v="6"/>
    <n v="11400"/>
  </r>
  <r>
    <x v="0"/>
    <x v="121"/>
    <x v="387"/>
    <n v="0"/>
  </r>
  <r>
    <x v="15"/>
    <x v="122"/>
    <x v="6"/>
    <n v="97633565"/>
  </r>
  <r>
    <x v="0"/>
    <x v="122"/>
    <x v="519"/>
    <n v="35979955"/>
  </r>
  <r>
    <x v="2"/>
    <x v="122"/>
    <x v="520"/>
    <n v="1166660"/>
  </r>
  <r>
    <x v="11"/>
    <x v="122"/>
    <x v="521"/>
    <n v="31706"/>
  </r>
  <r>
    <x v="12"/>
    <x v="122"/>
    <x v="6"/>
    <n v="10692"/>
  </r>
  <r>
    <x v="9"/>
    <x v="122"/>
    <x v="522"/>
    <n v="2952"/>
  </r>
  <r>
    <x v="4"/>
    <x v="122"/>
    <x v="6"/>
    <n v="117"/>
  </r>
  <r>
    <x v="3"/>
    <x v="122"/>
    <x v="523"/>
    <n v="0"/>
  </r>
  <r>
    <x v="6"/>
    <x v="122"/>
    <x v="524"/>
    <n v="0"/>
  </r>
  <r>
    <x v="1"/>
    <x v="122"/>
    <x v="525"/>
    <n v="0"/>
  </r>
  <r>
    <x v="13"/>
    <x v="122"/>
    <x v="526"/>
    <n v="0"/>
  </r>
  <r>
    <x v="0"/>
    <x v="123"/>
    <x v="527"/>
    <n v="214130268"/>
  </r>
  <r>
    <x v="3"/>
    <x v="123"/>
    <x v="528"/>
    <n v="1741085"/>
  </r>
  <r>
    <x v="6"/>
    <x v="123"/>
    <x v="529"/>
    <n v="559309"/>
  </r>
  <r>
    <x v="2"/>
    <x v="123"/>
    <x v="530"/>
    <n v="159519"/>
  </r>
  <r>
    <x v="9"/>
    <x v="123"/>
    <x v="531"/>
    <n v="81553"/>
  </r>
  <r>
    <x v="4"/>
    <x v="123"/>
    <x v="6"/>
    <n v="71159"/>
  </r>
  <r>
    <x v="11"/>
    <x v="123"/>
    <x v="6"/>
    <n v="11164"/>
  </r>
  <r>
    <x v="12"/>
    <x v="123"/>
    <x v="532"/>
    <n v="4076"/>
  </r>
  <r>
    <x v="8"/>
    <x v="123"/>
    <x v="6"/>
    <n v="1975"/>
  </r>
  <r>
    <x v="13"/>
    <x v="123"/>
    <x v="533"/>
    <n v="0"/>
  </r>
  <r>
    <x v="0"/>
    <x v="124"/>
    <x v="534"/>
    <n v="13702"/>
  </r>
  <r>
    <x v="2"/>
    <x v="124"/>
    <x v="6"/>
    <n v="6170"/>
  </r>
  <r>
    <x v="13"/>
    <x v="124"/>
    <x v="535"/>
    <n v="0"/>
  </r>
  <r>
    <x v="3"/>
    <x v="125"/>
    <x v="6"/>
    <n v="274"/>
  </r>
  <r>
    <x v="2"/>
    <x v="126"/>
    <x v="536"/>
    <n v="1208904"/>
  </r>
  <r>
    <x v="0"/>
    <x v="126"/>
    <x v="537"/>
    <n v="850328"/>
  </r>
  <r>
    <x v="15"/>
    <x v="126"/>
    <x v="538"/>
    <n v="527072"/>
  </r>
  <r>
    <x v="3"/>
    <x v="126"/>
    <x v="539"/>
    <n v="311688"/>
  </r>
  <r>
    <x v="4"/>
    <x v="126"/>
    <x v="540"/>
    <n v="148747"/>
  </r>
  <r>
    <x v="5"/>
    <x v="126"/>
    <x v="541"/>
    <n v="101364"/>
  </r>
  <r>
    <x v="6"/>
    <x v="126"/>
    <x v="542"/>
    <n v="0"/>
  </r>
  <r>
    <x v="4"/>
    <x v="127"/>
    <x v="543"/>
    <n v="833970"/>
  </r>
  <r>
    <x v="2"/>
    <x v="127"/>
    <x v="544"/>
    <n v="314538"/>
  </r>
  <r>
    <x v="3"/>
    <x v="127"/>
    <x v="545"/>
    <n v="37563"/>
  </r>
  <r>
    <x v="6"/>
    <x v="127"/>
    <x v="6"/>
    <n v="26354"/>
  </r>
  <r>
    <x v="0"/>
    <x v="127"/>
    <x v="546"/>
    <n v="6364"/>
  </r>
  <r>
    <x v="11"/>
    <x v="127"/>
    <x v="547"/>
    <n v="0"/>
  </r>
  <r>
    <x v="11"/>
    <x v="128"/>
    <x v="548"/>
    <n v="133221"/>
  </r>
  <r>
    <x v="4"/>
    <x v="128"/>
    <x v="549"/>
    <n v="33770"/>
  </r>
  <r>
    <x v="3"/>
    <x v="128"/>
    <x v="550"/>
    <n v="26927"/>
  </r>
  <r>
    <x v="13"/>
    <x v="128"/>
    <x v="551"/>
    <n v="17097"/>
  </r>
  <r>
    <x v="0"/>
    <x v="128"/>
    <x v="552"/>
    <n v="359"/>
  </r>
  <r>
    <x v="3"/>
    <x v="129"/>
    <x v="6"/>
    <n v="5425484"/>
  </r>
  <r>
    <x v="12"/>
    <x v="129"/>
    <x v="6"/>
    <n v="184644"/>
  </r>
  <r>
    <x v="4"/>
    <x v="129"/>
    <x v="6"/>
    <n v="29947"/>
  </r>
  <r>
    <x v="9"/>
    <x v="129"/>
    <x v="6"/>
    <n v="24305"/>
  </r>
  <r>
    <x v="0"/>
    <x v="129"/>
    <x v="553"/>
    <n v="71"/>
  </r>
  <r>
    <x v="6"/>
    <x v="129"/>
    <x v="554"/>
    <n v="0"/>
  </r>
  <r>
    <x v="11"/>
    <x v="130"/>
    <x v="555"/>
    <n v="309639"/>
  </r>
  <r>
    <x v="9"/>
    <x v="130"/>
    <x v="6"/>
    <n v="192792"/>
  </r>
  <r>
    <x v="7"/>
    <x v="130"/>
    <x v="556"/>
    <n v="101165"/>
  </r>
  <r>
    <x v="0"/>
    <x v="130"/>
    <x v="557"/>
    <n v="0"/>
  </r>
  <r>
    <x v="2"/>
    <x v="130"/>
    <x v="558"/>
    <n v="0"/>
  </r>
  <r>
    <x v="0"/>
    <x v="131"/>
    <x v="559"/>
    <n v="24744"/>
  </r>
  <r>
    <x v="0"/>
    <x v="132"/>
    <x v="560"/>
    <n v="4510814"/>
  </r>
  <r>
    <x v="3"/>
    <x v="132"/>
    <x v="561"/>
    <n v="0"/>
  </r>
  <r>
    <x v="2"/>
    <x v="133"/>
    <x v="562"/>
    <n v="3302108"/>
  </r>
  <r>
    <x v="4"/>
    <x v="133"/>
    <x v="563"/>
    <n v="1218683"/>
  </r>
  <r>
    <x v="12"/>
    <x v="133"/>
    <x v="564"/>
    <n v="819617"/>
  </r>
  <r>
    <x v="5"/>
    <x v="133"/>
    <x v="565"/>
    <n v="688826"/>
  </r>
  <r>
    <x v="3"/>
    <x v="133"/>
    <x v="566"/>
    <n v="631151"/>
  </r>
  <r>
    <x v="11"/>
    <x v="133"/>
    <x v="567"/>
    <n v="109980"/>
  </r>
  <r>
    <x v="6"/>
    <x v="133"/>
    <x v="568"/>
    <n v="107824"/>
  </r>
  <r>
    <x v="7"/>
    <x v="133"/>
    <x v="569"/>
    <n v="94663"/>
  </r>
  <r>
    <x v="0"/>
    <x v="133"/>
    <x v="570"/>
    <n v="11216"/>
  </r>
  <r>
    <x v="12"/>
    <x v="134"/>
    <x v="571"/>
    <n v="0"/>
  </r>
  <r>
    <x v="0"/>
    <x v="135"/>
    <x v="6"/>
    <n v="205424"/>
  </r>
  <r>
    <x v="0"/>
    <x v="136"/>
    <x v="572"/>
    <n v="20626730"/>
  </r>
  <r>
    <x v="3"/>
    <x v="136"/>
    <x v="573"/>
    <n v="15127073"/>
  </r>
  <r>
    <x v="9"/>
    <x v="136"/>
    <x v="574"/>
    <n v="9572305"/>
  </r>
  <r>
    <x v="12"/>
    <x v="136"/>
    <x v="575"/>
    <n v="4429830"/>
  </r>
  <r>
    <x v="6"/>
    <x v="136"/>
    <x v="576"/>
    <n v="3393439"/>
  </r>
  <r>
    <x v="4"/>
    <x v="136"/>
    <x v="577"/>
    <n v="2694013"/>
  </r>
  <r>
    <x v="2"/>
    <x v="136"/>
    <x v="578"/>
    <n v="1504620"/>
  </r>
  <r>
    <x v="27"/>
    <x v="136"/>
    <x v="579"/>
    <n v="128416"/>
  </r>
  <r>
    <x v="1"/>
    <x v="136"/>
    <x v="580"/>
    <n v="43441"/>
  </r>
  <r>
    <x v="5"/>
    <x v="136"/>
    <x v="581"/>
    <n v="28937"/>
  </r>
  <r>
    <x v="7"/>
    <x v="136"/>
    <x v="582"/>
    <n v="10720"/>
  </r>
  <r>
    <x v="8"/>
    <x v="136"/>
    <x v="6"/>
    <n v="9500"/>
  </r>
  <r>
    <x v="11"/>
    <x v="136"/>
    <x v="6"/>
    <n v="5494"/>
  </r>
  <r>
    <x v="18"/>
    <x v="136"/>
    <x v="6"/>
    <n v="628"/>
  </r>
  <r>
    <x v="23"/>
    <x v="136"/>
    <x v="583"/>
    <n v="0"/>
  </r>
  <r>
    <x v="3"/>
    <x v="137"/>
    <x v="584"/>
    <n v="2273472"/>
  </r>
  <r>
    <x v="6"/>
    <x v="137"/>
    <x v="585"/>
    <n v="197697"/>
  </r>
  <r>
    <x v="0"/>
    <x v="137"/>
    <x v="586"/>
    <n v="0"/>
  </r>
  <r>
    <x v="4"/>
    <x v="138"/>
    <x v="587"/>
    <n v="1544194"/>
  </r>
  <r>
    <x v="0"/>
    <x v="138"/>
    <x v="588"/>
    <n v="1002263"/>
  </r>
  <r>
    <x v="2"/>
    <x v="138"/>
    <x v="589"/>
    <n v="922993"/>
  </r>
  <r>
    <x v="6"/>
    <x v="138"/>
    <x v="590"/>
    <n v="654745"/>
  </r>
  <r>
    <x v="12"/>
    <x v="138"/>
    <x v="591"/>
    <n v="243211"/>
  </r>
  <r>
    <x v="3"/>
    <x v="138"/>
    <x v="592"/>
    <n v="181547"/>
  </r>
  <r>
    <x v="9"/>
    <x v="138"/>
    <x v="593"/>
    <n v="96831"/>
  </r>
  <r>
    <x v="7"/>
    <x v="138"/>
    <x v="594"/>
    <n v="40111"/>
  </r>
  <r>
    <x v="3"/>
    <x v="139"/>
    <x v="595"/>
    <n v="74370"/>
  </r>
  <r>
    <x v="2"/>
    <x v="139"/>
    <x v="6"/>
    <n v="40750"/>
  </r>
  <r>
    <x v="0"/>
    <x v="139"/>
    <x v="596"/>
    <n v="19993"/>
  </r>
  <r>
    <x v="4"/>
    <x v="139"/>
    <x v="597"/>
    <n v="3134"/>
  </r>
  <r>
    <x v="12"/>
    <x v="139"/>
    <x v="598"/>
    <n v="0"/>
  </r>
  <r>
    <x v="0"/>
    <x v="140"/>
    <x v="599"/>
    <n v="12150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3">
  <r>
    <x v="0"/>
    <x v="0"/>
    <n v="4053619"/>
    <x v="0"/>
  </r>
  <r>
    <x v="1"/>
    <x v="0"/>
    <n v="1111927"/>
    <x v="1"/>
  </r>
  <r>
    <x v="2"/>
    <x v="0"/>
    <n v="299797"/>
    <x v="2"/>
  </r>
  <r>
    <x v="3"/>
    <x v="0"/>
    <n v="235057"/>
    <x v="3"/>
  </r>
  <r>
    <x v="4"/>
    <x v="0"/>
    <n v="1927734"/>
    <x v="4"/>
  </r>
  <r>
    <x v="5"/>
    <x v="0"/>
    <n v="269526"/>
    <x v="5"/>
  </r>
  <r>
    <x v="6"/>
    <x v="0"/>
    <n v="0"/>
    <x v="6"/>
  </r>
  <r>
    <x v="7"/>
    <x v="0"/>
    <n v="28286"/>
    <x v="7"/>
  </r>
  <r>
    <x v="8"/>
    <x v="0"/>
    <n v="400"/>
    <x v="8"/>
  </r>
  <r>
    <x v="9"/>
    <x v="0"/>
    <n v="0"/>
    <x v="9"/>
  </r>
  <r>
    <x v="10"/>
    <x v="0"/>
    <n v="4140"/>
    <x v="10"/>
  </r>
  <r>
    <x v="11"/>
    <x v="0"/>
    <n v="807"/>
    <x v="10"/>
  </r>
  <r>
    <x v="3"/>
    <x v="1"/>
    <n v="15847"/>
    <x v="11"/>
  </r>
  <r>
    <x v="9"/>
    <x v="2"/>
    <n v="54356282"/>
    <x v="12"/>
  </r>
  <r>
    <x v="4"/>
    <x v="2"/>
    <n v="23749657"/>
    <x v="13"/>
  </r>
  <r>
    <x v="0"/>
    <x v="2"/>
    <n v="15167633"/>
    <x v="14"/>
  </r>
  <r>
    <x v="2"/>
    <x v="2"/>
    <n v="9681789"/>
    <x v="15"/>
  </r>
  <r>
    <x v="3"/>
    <x v="2"/>
    <n v="906908"/>
    <x v="16"/>
  </r>
  <r>
    <x v="11"/>
    <x v="2"/>
    <n v="792147"/>
    <x v="17"/>
  </r>
  <r>
    <x v="12"/>
    <x v="2"/>
    <n v="0"/>
    <x v="18"/>
  </r>
  <r>
    <x v="6"/>
    <x v="2"/>
    <n v="15359"/>
    <x v="19"/>
  </r>
  <r>
    <x v="5"/>
    <x v="2"/>
    <n v="93365"/>
    <x v="20"/>
  </r>
  <r>
    <x v="13"/>
    <x v="2"/>
    <n v="1207"/>
    <x v="21"/>
  </r>
  <r>
    <x v="8"/>
    <x v="2"/>
    <n v="0"/>
    <x v="22"/>
  </r>
  <r>
    <x v="14"/>
    <x v="2"/>
    <n v="0"/>
    <x v="23"/>
  </r>
  <r>
    <x v="15"/>
    <x v="2"/>
    <n v="100"/>
    <x v="10"/>
  </r>
  <r>
    <x v="16"/>
    <x v="2"/>
    <n v="1"/>
    <x v="10"/>
  </r>
  <r>
    <x v="3"/>
    <x v="3"/>
    <n v="305"/>
    <x v="24"/>
  </r>
  <r>
    <x v="2"/>
    <x v="3"/>
    <n v="1334"/>
    <x v="25"/>
  </r>
  <r>
    <x v="4"/>
    <x v="3"/>
    <n v="3163"/>
    <x v="26"/>
  </r>
  <r>
    <x v="5"/>
    <x v="3"/>
    <n v="4099"/>
    <x v="27"/>
  </r>
  <r>
    <x v="0"/>
    <x v="3"/>
    <n v="106102"/>
    <x v="28"/>
  </r>
  <r>
    <x v="17"/>
    <x v="3"/>
    <n v="0"/>
    <x v="29"/>
  </r>
  <r>
    <x v="18"/>
    <x v="3"/>
    <n v="5862"/>
    <x v="10"/>
  </r>
  <r>
    <x v="8"/>
    <x v="3"/>
    <n v="4470"/>
    <x v="10"/>
  </r>
  <r>
    <x v="6"/>
    <x v="3"/>
    <n v="1"/>
    <x v="10"/>
  </r>
  <r>
    <x v="0"/>
    <x v="4"/>
    <n v="5879"/>
    <x v="30"/>
  </r>
  <r>
    <x v="4"/>
    <x v="5"/>
    <n v="2789092"/>
    <x v="31"/>
  </r>
  <r>
    <x v="0"/>
    <x v="5"/>
    <n v="8115394"/>
    <x v="32"/>
  </r>
  <r>
    <x v="8"/>
    <x v="5"/>
    <n v="0"/>
    <x v="33"/>
  </r>
  <r>
    <x v="0"/>
    <x v="6"/>
    <n v="498990"/>
    <x v="34"/>
  </r>
  <r>
    <x v="5"/>
    <x v="6"/>
    <n v="330620"/>
    <x v="35"/>
  </r>
  <r>
    <x v="2"/>
    <x v="6"/>
    <n v="2561403"/>
    <x v="36"/>
  </r>
  <r>
    <x v="7"/>
    <x v="6"/>
    <n v="33285"/>
    <x v="37"/>
  </r>
  <r>
    <x v="6"/>
    <x v="6"/>
    <n v="0"/>
    <x v="38"/>
  </r>
  <r>
    <x v="3"/>
    <x v="6"/>
    <n v="30932"/>
    <x v="10"/>
  </r>
  <r>
    <x v="4"/>
    <x v="6"/>
    <n v="29460"/>
    <x v="10"/>
  </r>
  <r>
    <x v="12"/>
    <x v="6"/>
    <n v="21174"/>
    <x v="10"/>
  </r>
  <r>
    <x v="2"/>
    <x v="7"/>
    <n v="254742194"/>
    <x v="39"/>
  </r>
  <r>
    <x v="3"/>
    <x v="7"/>
    <n v="95310830"/>
    <x v="40"/>
  </r>
  <r>
    <x v="9"/>
    <x v="7"/>
    <n v="66988300"/>
    <x v="41"/>
  </r>
  <r>
    <x v="0"/>
    <x v="7"/>
    <n v="88242408"/>
    <x v="42"/>
  </r>
  <r>
    <x v="4"/>
    <x v="7"/>
    <n v="78339637"/>
    <x v="43"/>
  </r>
  <r>
    <x v="6"/>
    <x v="7"/>
    <n v="51804687"/>
    <x v="44"/>
  </r>
  <r>
    <x v="5"/>
    <x v="7"/>
    <n v="30207302"/>
    <x v="45"/>
  </r>
  <r>
    <x v="12"/>
    <x v="7"/>
    <n v="12446588"/>
    <x v="46"/>
  </r>
  <r>
    <x v="11"/>
    <x v="7"/>
    <n v="4036524"/>
    <x v="47"/>
  </r>
  <r>
    <x v="1"/>
    <x v="7"/>
    <n v="1331807"/>
    <x v="48"/>
  </r>
  <r>
    <x v="7"/>
    <x v="7"/>
    <n v="25954"/>
    <x v="10"/>
  </r>
  <r>
    <x v="19"/>
    <x v="7"/>
    <n v="3568"/>
    <x v="10"/>
  </r>
  <r>
    <x v="0"/>
    <x v="8"/>
    <n v="206293"/>
    <x v="49"/>
  </r>
  <r>
    <x v="3"/>
    <x v="8"/>
    <n v="31367"/>
    <x v="10"/>
  </r>
  <r>
    <x v="9"/>
    <x v="9"/>
    <n v="190627"/>
    <x v="50"/>
  </r>
  <r>
    <x v="2"/>
    <x v="9"/>
    <n v="536536"/>
    <x v="51"/>
  </r>
  <r>
    <x v="1"/>
    <x v="9"/>
    <n v="273604"/>
    <x v="52"/>
  </r>
  <r>
    <x v="0"/>
    <x v="9"/>
    <n v="174078"/>
    <x v="53"/>
  </r>
  <r>
    <x v="3"/>
    <x v="9"/>
    <n v="27938"/>
    <x v="54"/>
  </r>
  <r>
    <x v="4"/>
    <x v="9"/>
    <n v="64440"/>
    <x v="55"/>
  </r>
  <r>
    <x v="13"/>
    <x v="9"/>
    <n v="2142"/>
    <x v="56"/>
  </r>
  <r>
    <x v="15"/>
    <x v="9"/>
    <n v="0"/>
    <x v="57"/>
  </r>
  <r>
    <x v="7"/>
    <x v="9"/>
    <n v="11079"/>
    <x v="10"/>
  </r>
  <r>
    <x v="11"/>
    <x v="9"/>
    <n v="62"/>
    <x v="10"/>
  </r>
  <r>
    <x v="4"/>
    <x v="10"/>
    <n v="136185"/>
    <x v="58"/>
  </r>
  <r>
    <x v="2"/>
    <x v="10"/>
    <n v="1399594"/>
    <x v="59"/>
  </r>
  <r>
    <x v="6"/>
    <x v="10"/>
    <n v="0"/>
    <x v="60"/>
  </r>
  <r>
    <x v="3"/>
    <x v="10"/>
    <n v="145707"/>
    <x v="61"/>
  </r>
  <r>
    <x v="11"/>
    <x v="10"/>
    <n v="724"/>
    <x v="62"/>
  </r>
  <r>
    <x v="0"/>
    <x v="10"/>
    <n v="275190"/>
    <x v="63"/>
  </r>
  <r>
    <x v="9"/>
    <x v="10"/>
    <n v="31291"/>
    <x v="64"/>
  </r>
  <r>
    <x v="15"/>
    <x v="10"/>
    <n v="1000"/>
    <x v="10"/>
  </r>
  <r>
    <x v="5"/>
    <x v="10"/>
    <n v="150"/>
    <x v="10"/>
  </r>
  <r>
    <x v="2"/>
    <x v="11"/>
    <n v="202611"/>
    <x v="65"/>
  </r>
  <r>
    <x v="3"/>
    <x v="11"/>
    <n v="0"/>
    <x v="66"/>
  </r>
  <r>
    <x v="0"/>
    <x v="11"/>
    <n v="0"/>
    <x v="67"/>
  </r>
  <r>
    <x v="6"/>
    <x v="11"/>
    <n v="151270"/>
    <x v="68"/>
  </r>
  <r>
    <x v="0"/>
    <x v="12"/>
    <n v="977832"/>
    <x v="69"/>
  </r>
  <r>
    <x v="2"/>
    <x v="12"/>
    <n v="0"/>
    <x v="70"/>
  </r>
  <r>
    <x v="3"/>
    <x v="12"/>
    <n v="143829"/>
    <x v="10"/>
  </r>
  <r>
    <x v="0"/>
    <x v="13"/>
    <n v="0"/>
    <x v="71"/>
  </r>
  <r>
    <x v="4"/>
    <x v="14"/>
    <n v="3269668"/>
    <x v="72"/>
  </r>
  <r>
    <x v="0"/>
    <x v="15"/>
    <n v="0"/>
    <x v="73"/>
  </r>
  <r>
    <x v="4"/>
    <x v="15"/>
    <n v="0"/>
    <x v="74"/>
  </r>
  <r>
    <x v="3"/>
    <x v="15"/>
    <n v="0"/>
    <x v="75"/>
  </r>
  <r>
    <x v="5"/>
    <x v="15"/>
    <n v="0"/>
    <x v="76"/>
  </r>
  <r>
    <x v="0"/>
    <x v="16"/>
    <n v="43880539"/>
    <x v="77"/>
  </r>
  <r>
    <x v="9"/>
    <x v="16"/>
    <n v="25375797"/>
    <x v="78"/>
  </r>
  <r>
    <x v="2"/>
    <x v="16"/>
    <n v="286001"/>
    <x v="79"/>
  </r>
  <r>
    <x v="6"/>
    <x v="16"/>
    <n v="600846"/>
    <x v="80"/>
  </r>
  <r>
    <x v="4"/>
    <x v="16"/>
    <n v="182604"/>
    <x v="81"/>
  </r>
  <r>
    <x v="3"/>
    <x v="16"/>
    <n v="292275"/>
    <x v="82"/>
  </r>
  <r>
    <x v="1"/>
    <x v="16"/>
    <n v="65164"/>
    <x v="83"/>
  </r>
  <r>
    <x v="11"/>
    <x v="16"/>
    <n v="564"/>
    <x v="84"/>
  </r>
  <r>
    <x v="8"/>
    <x v="16"/>
    <n v="0"/>
    <x v="85"/>
  </r>
  <r>
    <x v="12"/>
    <x v="16"/>
    <n v="153424"/>
    <x v="10"/>
  </r>
  <r>
    <x v="0"/>
    <x v="17"/>
    <n v="11106"/>
    <x v="10"/>
  </r>
  <r>
    <x v="15"/>
    <x v="18"/>
    <n v="0"/>
    <x v="86"/>
  </r>
  <r>
    <x v="9"/>
    <x v="19"/>
    <n v="15051669"/>
    <x v="87"/>
  </r>
  <r>
    <x v="2"/>
    <x v="19"/>
    <n v="18091747"/>
    <x v="88"/>
  </r>
  <r>
    <x v="0"/>
    <x v="19"/>
    <n v="5188551"/>
    <x v="89"/>
  </r>
  <r>
    <x v="4"/>
    <x v="19"/>
    <n v="6546941"/>
    <x v="90"/>
  </r>
  <r>
    <x v="3"/>
    <x v="19"/>
    <n v="4017767"/>
    <x v="91"/>
  </r>
  <r>
    <x v="6"/>
    <x v="19"/>
    <n v="1081941"/>
    <x v="92"/>
  </r>
  <r>
    <x v="12"/>
    <x v="19"/>
    <n v="3351537"/>
    <x v="93"/>
  </r>
  <r>
    <x v="5"/>
    <x v="19"/>
    <n v="171757"/>
    <x v="94"/>
  </r>
  <r>
    <x v="8"/>
    <x v="19"/>
    <n v="3117"/>
    <x v="95"/>
  </r>
  <r>
    <x v="0"/>
    <x v="20"/>
    <n v="3170"/>
    <x v="10"/>
  </r>
  <r>
    <x v="0"/>
    <x v="21"/>
    <n v="0"/>
    <x v="96"/>
  </r>
  <r>
    <x v="7"/>
    <x v="22"/>
    <n v="37800"/>
    <x v="97"/>
  </r>
  <r>
    <x v="12"/>
    <x v="22"/>
    <n v="0"/>
    <x v="98"/>
  </r>
  <r>
    <x v="0"/>
    <x v="22"/>
    <n v="85741"/>
    <x v="99"/>
  </r>
  <r>
    <x v="8"/>
    <x v="22"/>
    <n v="0"/>
    <x v="100"/>
  </r>
  <r>
    <x v="5"/>
    <x v="22"/>
    <n v="37295"/>
    <x v="10"/>
  </r>
  <r>
    <x v="0"/>
    <x v="23"/>
    <n v="895993"/>
    <x v="101"/>
  </r>
  <r>
    <x v="3"/>
    <x v="23"/>
    <n v="189347"/>
    <x v="10"/>
  </r>
  <r>
    <x v="4"/>
    <x v="24"/>
    <n v="12834"/>
    <x v="10"/>
  </r>
  <r>
    <x v="8"/>
    <x v="24"/>
    <n v="2540"/>
    <x v="10"/>
  </r>
  <r>
    <x v="0"/>
    <x v="25"/>
    <n v="129642002"/>
    <x v="102"/>
  </r>
  <r>
    <x v="2"/>
    <x v="25"/>
    <n v="10327796"/>
    <x v="103"/>
  </r>
  <r>
    <x v="5"/>
    <x v="25"/>
    <n v="600738"/>
    <x v="104"/>
  </r>
  <r>
    <x v="12"/>
    <x v="25"/>
    <n v="1130833"/>
    <x v="105"/>
  </r>
  <r>
    <x v="6"/>
    <x v="25"/>
    <n v="0"/>
    <x v="106"/>
  </r>
  <r>
    <x v="4"/>
    <x v="25"/>
    <n v="984"/>
    <x v="107"/>
  </r>
  <r>
    <x v="3"/>
    <x v="25"/>
    <n v="1841934"/>
    <x v="108"/>
  </r>
  <r>
    <x v="20"/>
    <x v="25"/>
    <n v="0"/>
    <x v="109"/>
  </r>
  <r>
    <x v="11"/>
    <x v="25"/>
    <n v="0"/>
    <x v="110"/>
  </r>
  <r>
    <x v="21"/>
    <x v="25"/>
    <n v="1400"/>
    <x v="10"/>
  </r>
  <r>
    <x v="1"/>
    <x v="25"/>
    <n v="1180"/>
    <x v="10"/>
  </r>
  <r>
    <x v="2"/>
    <x v="26"/>
    <n v="0"/>
    <x v="111"/>
  </r>
  <r>
    <x v="5"/>
    <x v="26"/>
    <n v="5490"/>
    <x v="10"/>
  </r>
  <r>
    <x v="0"/>
    <x v="27"/>
    <n v="646923"/>
    <x v="112"/>
  </r>
  <r>
    <x v="15"/>
    <x v="27"/>
    <n v="0"/>
    <x v="113"/>
  </r>
  <r>
    <x v="0"/>
    <x v="28"/>
    <n v="162004"/>
    <x v="114"/>
  </r>
  <r>
    <x v="3"/>
    <x v="28"/>
    <n v="7169"/>
    <x v="115"/>
  </r>
  <r>
    <x v="22"/>
    <x v="29"/>
    <n v="158001078"/>
    <x v="116"/>
  </r>
  <r>
    <x v="0"/>
    <x v="29"/>
    <n v="148350487"/>
    <x v="117"/>
  </r>
  <r>
    <x v="3"/>
    <x v="29"/>
    <n v="86700713"/>
    <x v="118"/>
  </r>
  <r>
    <x v="2"/>
    <x v="29"/>
    <n v="117274352"/>
    <x v="119"/>
  </r>
  <r>
    <x v="4"/>
    <x v="29"/>
    <n v="21156718"/>
    <x v="120"/>
  </r>
  <r>
    <x v="9"/>
    <x v="29"/>
    <n v="11045577"/>
    <x v="121"/>
  </r>
  <r>
    <x v="12"/>
    <x v="29"/>
    <n v="12524139"/>
    <x v="122"/>
  </r>
  <r>
    <x v="6"/>
    <x v="29"/>
    <n v="4370567"/>
    <x v="123"/>
  </r>
  <r>
    <x v="11"/>
    <x v="29"/>
    <n v="0"/>
    <x v="124"/>
  </r>
  <r>
    <x v="5"/>
    <x v="29"/>
    <n v="923048"/>
    <x v="125"/>
  </r>
  <r>
    <x v="7"/>
    <x v="29"/>
    <n v="0"/>
    <x v="126"/>
  </r>
  <r>
    <x v="23"/>
    <x v="29"/>
    <n v="11946"/>
    <x v="127"/>
  </r>
  <r>
    <x v="18"/>
    <x v="29"/>
    <n v="0"/>
    <x v="128"/>
  </r>
  <r>
    <x v="22"/>
    <x v="30"/>
    <n v="1938762150"/>
    <x v="129"/>
  </r>
  <r>
    <x v="2"/>
    <x v="30"/>
    <n v="243945470"/>
    <x v="130"/>
  </r>
  <r>
    <x v="4"/>
    <x v="30"/>
    <n v="98976204"/>
    <x v="131"/>
  </r>
  <r>
    <x v="0"/>
    <x v="30"/>
    <n v="7685070"/>
    <x v="132"/>
  </r>
  <r>
    <x v="3"/>
    <x v="30"/>
    <n v="2868151"/>
    <x v="133"/>
  </r>
  <r>
    <x v="11"/>
    <x v="30"/>
    <n v="925493"/>
    <x v="134"/>
  </r>
  <r>
    <x v="15"/>
    <x v="30"/>
    <n v="159954776"/>
    <x v="135"/>
  </r>
  <r>
    <x v="12"/>
    <x v="30"/>
    <n v="7783"/>
    <x v="136"/>
  </r>
  <r>
    <x v="9"/>
    <x v="30"/>
    <n v="939"/>
    <x v="137"/>
  </r>
  <r>
    <x v="6"/>
    <x v="30"/>
    <n v="423129"/>
    <x v="138"/>
  </r>
  <r>
    <x v="23"/>
    <x v="30"/>
    <n v="3974"/>
    <x v="10"/>
  </r>
  <r>
    <x v="5"/>
    <x v="30"/>
    <n v="27"/>
    <x v="10"/>
  </r>
  <r>
    <x v="0"/>
    <x v="31"/>
    <n v="36304"/>
    <x v="139"/>
  </r>
  <r>
    <x v="3"/>
    <x v="32"/>
    <n v="108782579"/>
    <x v="140"/>
  </r>
  <r>
    <x v="0"/>
    <x v="32"/>
    <n v="93474016"/>
    <x v="141"/>
  </r>
  <r>
    <x v="4"/>
    <x v="32"/>
    <n v="32446866"/>
    <x v="142"/>
  </r>
  <r>
    <x v="9"/>
    <x v="32"/>
    <n v="26250985"/>
    <x v="143"/>
  </r>
  <r>
    <x v="2"/>
    <x v="32"/>
    <n v="19855323"/>
    <x v="144"/>
  </r>
  <r>
    <x v="6"/>
    <x v="32"/>
    <n v="4514934"/>
    <x v="145"/>
  </r>
  <r>
    <x v="12"/>
    <x v="32"/>
    <n v="3155941"/>
    <x v="146"/>
  </r>
  <r>
    <x v="7"/>
    <x v="32"/>
    <n v="1799876"/>
    <x v="147"/>
  </r>
  <r>
    <x v="5"/>
    <x v="32"/>
    <n v="764066"/>
    <x v="148"/>
  </r>
  <r>
    <x v="11"/>
    <x v="32"/>
    <n v="105428"/>
    <x v="149"/>
  </r>
  <r>
    <x v="1"/>
    <x v="32"/>
    <n v="0"/>
    <x v="150"/>
  </r>
  <r>
    <x v="24"/>
    <x v="32"/>
    <n v="7091"/>
    <x v="151"/>
  </r>
  <r>
    <x v="8"/>
    <x v="33"/>
    <n v="2790"/>
    <x v="10"/>
  </r>
  <r>
    <x v="22"/>
    <x v="34"/>
    <n v="0"/>
    <x v="152"/>
  </r>
  <r>
    <x v="3"/>
    <x v="34"/>
    <n v="89311"/>
    <x v="153"/>
  </r>
  <r>
    <x v="0"/>
    <x v="34"/>
    <n v="3042199"/>
    <x v="154"/>
  </r>
  <r>
    <x v="11"/>
    <x v="34"/>
    <n v="278809"/>
    <x v="155"/>
  </r>
  <r>
    <x v="6"/>
    <x v="34"/>
    <n v="110897"/>
    <x v="156"/>
  </r>
  <r>
    <x v="2"/>
    <x v="34"/>
    <n v="166538"/>
    <x v="157"/>
  </r>
  <r>
    <x v="9"/>
    <x v="34"/>
    <n v="0"/>
    <x v="158"/>
  </r>
  <r>
    <x v="4"/>
    <x v="35"/>
    <n v="0"/>
    <x v="159"/>
  </r>
  <r>
    <x v="8"/>
    <x v="35"/>
    <n v="4137"/>
    <x v="10"/>
  </r>
  <r>
    <x v="0"/>
    <x v="36"/>
    <n v="11204037"/>
    <x v="160"/>
  </r>
  <r>
    <x v="9"/>
    <x v="36"/>
    <n v="4840929"/>
    <x v="161"/>
  </r>
  <r>
    <x v="4"/>
    <x v="36"/>
    <n v="489915"/>
    <x v="162"/>
  </r>
  <r>
    <x v="17"/>
    <x v="36"/>
    <n v="0"/>
    <x v="163"/>
  </r>
  <r>
    <x v="3"/>
    <x v="36"/>
    <n v="181763"/>
    <x v="164"/>
  </r>
  <r>
    <x v="6"/>
    <x v="36"/>
    <n v="150241"/>
    <x v="165"/>
  </r>
  <r>
    <x v="13"/>
    <x v="36"/>
    <n v="4404"/>
    <x v="166"/>
  </r>
  <r>
    <x v="7"/>
    <x v="36"/>
    <n v="0"/>
    <x v="167"/>
  </r>
  <r>
    <x v="10"/>
    <x v="36"/>
    <n v="6642"/>
    <x v="10"/>
  </r>
  <r>
    <x v="2"/>
    <x v="36"/>
    <n v="4600"/>
    <x v="10"/>
  </r>
  <r>
    <x v="3"/>
    <x v="37"/>
    <n v="3503"/>
    <x v="168"/>
  </r>
  <r>
    <x v="3"/>
    <x v="38"/>
    <n v="0"/>
    <x v="169"/>
  </r>
  <r>
    <x v="0"/>
    <x v="38"/>
    <n v="417305"/>
    <x v="10"/>
  </r>
  <r>
    <x v="3"/>
    <x v="39"/>
    <n v="20629"/>
    <x v="170"/>
  </r>
  <r>
    <x v="0"/>
    <x v="39"/>
    <n v="904445"/>
    <x v="171"/>
  </r>
  <r>
    <x v="2"/>
    <x v="40"/>
    <n v="259107"/>
    <x v="172"/>
  </r>
  <r>
    <x v="0"/>
    <x v="40"/>
    <n v="14055"/>
    <x v="173"/>
  </r>
  <r>
    <x v="12"/>
    <x v="40"/>
    <n v="1203654"/>
    <x v="10"/>
  </r>
  <r>
    <x v="3"/>
    <x v="40"/>
    <n v="36815"/>
    <x v="10"/>
  </r>
  <r>
    <x v="5"/>
    <x v="41"/>
    <n v="93325"/>
    <x v="174"/>
  </r>
  <r>
    <x v="7"/>
    <x v="41"/>
    <n v="147711"/>
    <x v="175"/>
  </r>
  <r>
    <x v="3"/>
    <x v="41"/>
    <n v="458487"/>
    <x v="176"/>
  </r>
  <r>
    <x v="0"/>
    <x v="41"/>
    <n v="74017653"/>
    <x v="10"/>
  </r>
  <r>
    <x v="2"/>
    <x v="41"/>
    <n v="374403"/>
    <x v="10"/>
  </r>
  <r>
    <x v="4"/>
    <x v="41"/>
    <n v="100"/>
    <x v="10"/>
  </r>
  <r>
    <x v="0"/>
    <x v="42"/>
    <n v="4997100"/>
    <x v="177"/>
  </r>
  <r>
    <x v="6"/>
    <x v="42"/>
    <n v="67691"/>
    <x v="178"/>
  </r>
  <r>
    <x v="2"/>
    <x v="42"/>
    <n v="42534"/>
    <x v="179"/>
  </r>
  <r>
    <x v="4"/>
    <x v="42"/>
    <n v="118639"/>
    <x v="180"/>
  </r>
  <r>
    <x v="19"/>
    <x v="42"/>
    <n v="11600"/>
    <x v="181"/>
  </r>
  <r>
    <x v="12"/>
    <x v="42"/>
    <n v="1222"/>
    <x v="182"/>
  </r>
  <r>
    <x v="3"/>
    <x v="42"/>
    <n v="360110"/>
    <x v="183"/>
  </r>
  <r>
    <x v="0"/>
    <x v="43"/>
    <n v="2931914"/>
    <x v="184"/>
  </r>
  <r>
    <x v="12"/>
    <x v="43"/>
    <n v="26782"/>
    <x v="185"/>
  </r>
  <r>
    <x v="3"/>
    <x v="43"/>
    <n v="320015"/>
    <x v="186"/>
  </r>
  <r>
    <x v="5"/>
    <x v="43"/>
    <n v="16646"/>
    <x v="187"/>
  </r>
  <r>
    <x v="15"/>
    <x v="43"/>
    <n v="0"/>
    <x v="188"/>
  </r>
  <r>
    <x v="4"/>
    <x v="43"/>
    <n v="1006344"/>
    <x v="189"/>
  </r>
  <r>
    <x v="2"/>
    <x v="43"/>
    <n v="1224728"/>
    <x v="10"/>
  </r>
  <r>
    <x v="9"/>
    <x v="43"/>
    <n v="146786"/>
    <x v="10"/>
  </r>
  <r>
    <x v="7"/>
    <x v="43"/>
    <n v="125280"/>
    <x v="10"/>
  </r>
  <r>
    <x v="0"/>
    <x v="44"/>
    <n v="19468102"/>
    <x v="190"/>
  </r>
  <r>
    <x v="4"/>
    <x v="44"/>
    <n v="3129112"/>
    <x v="191"/>
  </r>
  <r>
    <x v="9"/>
    <x v="44"/>
    <n v="2300007"/>
    <x v="192"/>
  </r>
  <r>
    <x v="3"/>
    <x v="44"/>
    <n v="3567276"/>
    <x v="193"/>
  </r>
  <r>
    <x v="6"/>
    <x v="44"/>
    <n v="598695"/>
    <x v="194"/>
  </r>
  <r>
    <x v="2"/>
    <x v="44"/>
    <n v="145357"/>
    <x v="195"/>
  </r>
  <r>
    <x v="12"/>
    <x v="44"/>
    <n v="0"/>
    <x v="196"/>
  </r>
  <r>
    <x v="19"/>
    <x v="44"/>
    <n v="11135"/>
    <x v="197"/>
  </r>
  <r>
    <x v="7"/>
    <x v="44"/>
    <n v="2819"/>
    <x v="10"/>
  </r>
  <r>
    <x v="13"/>
    <x v="45"/>
    <n v="25922"/>
    <x v="198"/>
  </r>
  <r>
    <x v="3"/>
    <x v="45"/>
    <n v="91000"/>
    <x v="199"/>
  </r>
  <r>
    <x v="0"/>
    <x v="45"/>
    <n v="21588"/>
    <x v="200"/>
  </r>
  <r>
    <x v="3"/>
    <x v="46"/>
    <n v="734530"/>
    <x v="201"/>
  </r>
  <r>
    <x v="0"/>
    <x v="46"/>
    <n v="2400"/>
    <x v="202"/>
  </r>
  <r>
    <x v="0"/>
    <x v="47"/>
    <n v="38414173"/>
    <x v="203"/>
  </r>
  <r>
    <x v="15"/>
    <x v="47"/>
    <n v="89785943"/>
    <x v="204"/>
  </r>
  <r>
    <x v="9"/>
    <x v="47"/>
    <n v="54889565"/>
    <x v="205"/>
  </r>
  <r>
    <x v="4"/>
    <x v="47"/>
    <n v="16232717"/>
    <x v="206"/>
  </r>
  <r>
    <x v="12"/>
    <x v="47"/>
    <n v="7435958"/>
    <x v="207"/>
  </r>
  <r>
    <x v="2"/>
    <x v="47"/>
    <n v="171420713"/>
    <x v="208"/>
  </r>
  <r>
    <x v="3"/>
    <x v="47"/>
    <n v="3290955"/>
    <x v="209"/>
  </r>
  <r>
    <x v="5"/>
    <x v="47"/>
    <n v="467315"/>
    <x v="210"/>
  </r>
  <r>
    <x v="7"/>
    <x v="47"/>
    <n v="156384"/>
    <x v="211"/>
  </r>
  <r>
    <x v="8"/>
    <x v="47"/>
    <n v="0"/>
    <x v="212"/>
  </r>
  <r>
    <x v="6"/>
    <x v="47"/>
    <n v="1136"/>
    <x v="213"/>
  </r>
  <r>
    <x v="22"/>
    <x v="47"/>
    <n v="658612086"/>
    <x v="10"/>
  </r>
  <r>
    <x v="0"/>
    <x v="48"/>
    <n v="1369933807"/>
    <x v="214"/>
  </r>
  <r>
    <x v="22"/>
    <x v="48"/>
    <n v="1160652949"/>
    <x v="215"/>
  </r>
  <r>
    <x v="15"/>
    <x v="48"/>
    <n v="90260350"/>
    <x v="216"/>
  </r>
  <r>
    <x v="2"/>
    <x v="48"/>
    <n v="252755776"/>
    <x v="217"/>
  </r>
  <r>
    <x v="3"/>
    <x v="48"/>
    <n v="39281701"/>
    <x v="218"/>
  </r>
  <r>
    <x v="12"/>
    <x v="48"/>
    <n v="44634340"/>
    <x v="219"/>
  </r>
  <r>
    <x v="9"/>
    <x v="48"/>
    <n v="26136167"/>
    <x v="220"/>
  </r>
  <r>
    <x v="5"/>
    <x v="48"/>
    <n v="26827148"/>
    <x v="221"/>
  </r>
  <r>
    <x v="6"/>
    <x v="48"/>
    <n v="9366738"/>
    <x v="222"/>
  </r>
  <r>
    <x v="11"/>
    <x v="48"/>
    <n v="48693578"/>
    <x v="223"/>
  </r>
  <r>
    <x v="4"/>
    <x v="48"/>
    <n v="7699723"/>
    <x v="224"/>
  </r>
  <r>
    <x v="1"/>
    <x v="48"/>
    <n v="7345336"/>
    <x v="225"/>
  </r>
  <r>
    <x v="7"/>
    <x v="48"/>
    <n v="110030"/>
    <x v="226"/>
  </r>
  <r>
    <x v="14"/>
    <x v="48"/>
    <n v="32249"/>
    <x v="227"/>
  </r>
  <r>
    <x v="25"/>
    <x v="48"/>
    <n v="35324"/>
    <x v="228"/>
  </r>
  <r>
    <x v="8"/>
    <x v="48"/>
    <n v="1172"/>
    <x v="229"/>
  </r>
  <r>
    <x v="13"/>
    <x v="48"/>
    <n v="10847"/>
    <x v="230"/>
  </r>
  <r>
    <x v="17"/>
    <x v="48"/>
    <n v="858"/>
    <x v="231"/>
  </r>
  <r>
    <x v="26"/>
    <x v="48"/>
    <n v="6793"/>
    <x v="232"/>
  </r>
  <r>
    <x v="27"/>
    <x v="48"/>
    <n v="4507"/>
    <x v="10"/>
  </r>
  <r>
    <x v="16"/>
    <x v="48"/>
    <n v="890"/>
    <x v="10"/>
  </r>
  <r>
    <x v="0"/>
    <x v="49"/>
    <n v="103638"/>
    <x v="233"/>
  </r>
  <r>
    <x v="3"/>
    <x v="49"/>
    <n v="0"/>
    <x v="234"/>
  </r>
  <r>
    <x v="0"/>
    <x v="50"/>
    <n v="6231439"/>
    <x v="235"/>
  </r>
  <r>
    <x v="4"/>
    <x v="50"/>
    <n v="544735"/>
    <x v="236"/>
  </r>
  <r>
    <x v="6"/>
    <x v="50"/>
    <n v="132441"/>
    <x v="237"/>
  </r>
  <r>
    <x v="3"/>
    <x v="50"/>
    <n v="336348"/>
    <x v="238"/>
  </r>
  <r>
    <x v="2"/>
    <x v="50"/>
    <n v="34231"/>
    <x v="239"/>
  </r>
  <r>
    <x v="0"/>
    <x v="51"/>
    <n v="1769927"/>
    <x v="240"/>
  </r>
  <r>
    <x v="2"/>
    <x v="51"/>
    <n v="983763"/>
    <x v="241"/>
  </r>
  <r>
    <x v="3"/>
    <x v="51"/>
    <n v="22179"/>
    <x v="10"/>
  </r>
  <r>
    <x v="4"/>
    <x v="51"/>
    <n v="692"/>
    <x v="10"/>
  </r>
  <r>
    <x v="6"/>
    <x v="51"/>
    <n v="534"/>
    <x v="10"/>
  </r>
  <r>
    <x v="4"/>
    <x v="52"/>
    <n v="53854540"/>
    <x v="242"/>
  </r>
  <r>
    <x v="3"/>
    <x v="52"/>
    <n v="23889668"/>
    <x v="243"/>
  </r>
  <r>
    <x v="0"/>
    <x v="52"/>
    <n v="13169992"/>
    <x v="244"/>
  </r>
  <r>
    <x v="9"/>
    <x v="52"/>
    <n v="6623273"/>
    <x v="245"/>
  </r>
  <r>
    <x v="2"/>
    <x v="52"/>
    <n v="1079870"/>
    <x v="246"/>
  </r>
  <r>
    <x v="6"/>
    <x v="52"/>
    <n v="601317"/>
    <x v="247"/>
  </r>
  <r>
    <x v="13"/>
    <x v="52"/>
    <n v="0"/>
    <x v="248"/>
  </r>
  <r>
    <x v="5"/>
    <x v="52"/>
    <n v="517030"/>
    <x v="249"/>
  </r>
  <r>
    <x v="15"/>
    <x v="52"/>
    <n v="75566800"/>
    <x v="10"/>
  </r>
  <r>
    <x v="8"/>
    <x v="52"/>
    <n v="2800"/>
    <x v="10"/>
  </r>
  <r>
    <x v="12"/>
    <x v="52"/>
    <n v="3"/>
    <x v="10"/>
  </r>
  <r>
    <x v="6"/>
    <x v="53"/>
    <n v="0"/>
    <x v="250"/>
  </r>
  <r>
    <x v="8"/>
    <x v="54"/>
    <n v="6393"/>
    <x v="10"/>
  </r>
  <r>
    <x v="5"/>
    <x v="55"/>
    <n v="0"/>
    <x v="251"/>
  </r>
  <r>
    <x v="0"/>
    <x v="55"/>
    <n v="659202"/>
    <x v="10"/>
  </r>
  <r>
    <x v="9"/>
    <x v="55"/>
    <n v="120992"/>
    <x v="10"/>
  </r>
  <r>
    <x v="5"/>
    <x v="56"/>
    <n v="38277"/>
    <x v="252"/>
  </r>
  <r>
    <x v="15"/>
    <x v="57"/>
    <n v="849587"/>
    <x v="253"/>
  </r>
  <r>
    <x v="0"/>
    <x v="57"/>
    <n v="166100"/>
    <x v="254"/>
  </r>
  <r>
    <x v="0"/>
    <x v="58"/>
    <n v="7361616"/>
    <x v="255"/>
  </r>
  <r>
    <x v="9"/>
    <x v="58"/>
    <n v="412637"/>
    <x v="256"/>
  </r>
  <r>
    <x v="6"/>
    <x v="58"/>
    <n v="218459"/>
    <x v="257"/>
  </r>
  <r>
    <x v="4"/>
    <x v="58"/>
    <n v="200599"/>
    <x v="258"/>
  </r>
  <r>
    <x v="7"/>
    <x v="58"/>
    <n v="0"/>
    <x v="259"/>
  </r>
  <r>
    <x v="19"/>
    <x v="58"/>
    <n v="31940"/>
    <x v="260"/>
  </r>
  <r>
    <x v="17"/>
    <x v="58"/>
    <n v="39224"/>
    <x v="261"/>
  </r>
  <r>
    <x v="2"/>
    <x v="58"/>
    <n v="18870"/>
    <x v="262"/>
  </r>
  <r>
    <x v="10"/>
    <x v="58"/>
    <n v="40997"/>
    <x v="263"/>
  </r>
  <r>
    <x v="3"/>
    <x v="58"/>
    <n v="2091776"/>
    <x v="264"/>
  </r>
  <r>
    <x v="12"/>
    <x v="58"/>
    <n v="0"/>
    <x v="265"/>
  </r>
  <r>
    <x v="0"/>
    <x v="59"/>
    <n v="1170"/>
    <x v="10"/>
  </r>
  <r>
    <x v="2"/>
    <x v="60"/>
    <n v="48636756"/>
    <x v="266"/>
  </r>
  <r>
    <x v="0"/>
    <x v="60"/>
    <n v="1429724"/>
    <x v="267"/>
  </r>
  <r>
    <x v="12"/>
    <x v="60"/>
    <n v="681945"/>
    <x v="10"/>
  </r>
  <r>
    <x v="9"/>
    <x v="60"/>
    <n v="2796"/>
    <x v="10"/>
  </r>
  <r>
    <x v="0"/>
    <x v="61"/>
    <n v="1459891"/>
    <x v="268"/>
  </r>
  <r>
    <x v="3"/>
    <x v="61"/>
    <n v="13944"/>
    <x v="10"/>
  </r>
  <r>
    <x v="3"/>
    <x v="62"/>
    <n v="39873"/>
    <x v="269"/>
  </r>
  <r>
    <x v="0"/>
    <x v="62"/>
    <n v="7037640"/>
    <x v="270"/>
  </r>
  <r>
    <x v="7"/>
    <x v="62"/>
    <n v="2530776"/>
    <x v="271"/>
  </r>
  <r>
    <x v="6"/>
    <x v="62"/>
    <n v="49981"/>
    <x v="272"/>
  </r>
  <r>
    <x v="8"/>
    <x v="62"/>
    <n v="0"/>
    <x v="273"/>
  </r>
  <r>
    <x v="4"/>
    <x v="62"/>
    <n v="0"/>
    <x v="274"/>
  </r>
  <r>
    <x v="17"/>
    <x v="62"/>
    <n v="146076"/>
    <x v="10"/>
  </r>
  <r>
    <x v="3"/>
    <x v="63"/>
    <n v="0"/>
    <x v="275"/>
  </r>
  <r>
    <x v="2"/>
    <x v="63"/>
    <n v="1026911"/>
    <x v="276"/>
  </r>
  <r>
    <x v="0"/>
    <x v="63"/>
    <n v="270092"/>
    <x v="277"/>
  </r>
  <r>
    <x v="11"/>
    <x v="63"/>
    <n v="22764"/>
    <x v="278"/>
  </r>
  <r>
    <x v="17"/>
    <x v="63"/>
    <n v="0"/>
    <x v="279"/>
  </r>
  <r>
    <x v="4"/>
    <x v="63"/>
    <n v="217858"/>
    <x v="10"/>
  </r>
  <r>
    <x v="0"/>
    <x v="64"/>
    <n v="46441"/>
    <x v="280"/>
  </r>
  <r>
    <x v="2"/>
    <x v="64"/>
    <n v="59142"/>
    <x v="281"/>
  </r>
  <r>
    <x v="11"/>
    <x v="64"/>
    <n v="24420"/>
    <x v="282"/>
  </r>
  <r>
    <x v="9"/>
    <x v="64"/>
    <n v="0"/>
    <x v="283"/>
  </r>
  <r>
    <x v="15"/>
    <x v="65"/>
    <n v="0"/>
    <x v="284"/>
  </r>
  <r>
    <x v="22"/>
    <x v="66"/>
    <n v="0"/>
    <x v="285"/>
  </r>
  <r>
    <x v="2"/>
    <x v="66"/>
    <n v="233014394"/>
    <x v="286"/>
  </r>
  <r>
    <x v="5"/>
    <x v="66"/>
    <n v="3257247"/>
    <x v="287"/>
  </r>
  <r>
    <x v="3"/>
    <x v="66"/>
    <n v="415311"/>
    <x v="288"/>
  </r>
  <r>
    <x v="4"/>
    <x v="66"/>
    <n v="3303319"/>
    <x v="289"/>
  </r>
  <r>
    <x v="0"/>
    <x v="66"/>
    <n v="562204"/>
    <x v="290"/>
  </r>
  <r>
    <x v="12"/>
    <x v="66"/>
    <n v="542720"/>
    <x v="291"/>
  </r>
  <r>
    <x v="11"/>
    <x v="66"/>
    <n v="652641"/>
    <x v="292"/>
  </r>
  <r>
    <x v="7"/>
    <x v="66"/>
    <n v="0"/>
    <x v="293"/>
  </r>
  <r>
    <x v="6"/>
    <x v="66"/>
    <n v="199373"/>
    <x v="294"/>
  </r>
  <r>
    <x v="9"/>
    <x v="66"/>
    <n v="333188"/>
    <x v="10"/>
  </r>
  <r>
    <x v="13"/>
    <x v="66"/>
    <n v="6018"/>
    <x v="10"/>
  </r>
  <r>
    <x v="4"/>
    <x v="67"/>
    <n v="2210887"/>
    <x v="295"/>
  </r>
  <r>
    <x v="3"/>
    <x v="67"/>
    <n v="2598542"/>
    <x v="296"/>
  </r>
  <r>
    <x v="9"/>
    <x v="67"/>
    <n v="121381"/>
    <x v="297"/>
  </r>
  <r>
    <x v="7"/>
    <x v="67"/>
    <n v="0"/>
    <x v="298"/>
  </r>
  <r>
    <x v="2"/>
    <x v="67"/>
    <n v="1980594"/>
    <x v="299"/>
  </r>
  <r>
    <x v="3"/>
    <x v="68"/>
    <n v="58809"/>
    <x v="300"/>
  </r>
  <r>
    <x v="11"/>
    <x v="69"/>
    <n v="140982"/>
    <x v="301"/>
  </r>
  <r>
    <x v="3"/>
    <x v="69"/>
    <n v="0"/>
    <x v="302"/>
  </r>
  <r>
    <x v="6"/>
    <x v="69"/>
    <n v="49450"/>
    <x v="10"/>
  </r>
  <r>
    <x v="0"/>
    <x v="69"/>
    <n v="3728"/>
    <x v="10"/>
  </r>
  <r>
    <x v="5"/>
    <x v="69"/>
    <n v="1913"/>
    <x v="10"/>
  </r>
  <r>
    <x v="0"/>
    <x v="70"/>
    <n v="92"/>
    <x v="303"/>
  </r>
  <r>
    <x v="0"/>
    <x v="71"/>
    <n v="749118"/>
    <x v="304"/>
  </r>
  <r>
    <x v="2"/>
    <x v="71"/>
    <n v="134050"/>
    <x v="305"/>
  </r>
  <r>
    <x v="15"/>
    <x v="71"/>
    <n v="113999598"/>
    <x v="10"/>
  </r>
  <r>
    <x v="6"/>
    <x v="71"/>
    <n v="159398"/>
    <x v="10"/>
  </r>
  <r>
    <x v="4"/>
    <x v="71"/>
    <n v="99182"/>
    <x v="10"/>
  </r>
  <r>
    <x v="4"/>
    <x v="72"/>
    <n v="51896183"/>
    <x v="306"/>
  </r>
  <r>
    <x v="2"/>
    <x v="72"/>
    <n v="4177277"/>
    <x v="307"/>
  </r>
  <r>
    <x v="0"/>
    <x v="72"/>
    <n v="5860101"/>
    <x v="308"/>
  </r>
  <r>
    <x v="12"/>
    <x v="72"/>
    <n v="2859513"/>
    <x v="309"/>
  </r>
  <r>
    <x v="15"/>
    <x v="72"/>
    <n v="0"/>
    <x v="310"/>
  </r>
  <r>
    <x v="3"/>
    <x v="72"/>
    <n v="125190"/>
    <x v="311"/>
  </r>
  <r>
    <x v="5"/>
    <x v="72"/>
    <n v="37706"/>
    <x v="312"/>
  </r>
  <r>
    <x v="6"/>
    <x v="72"/>
    <n v="9262"/>
    <x v="313"/>
  </r>
  <r>
    <x v="11"/>
    <x v="72"/>
    <n v="16269"/>
    <x v="314"/>
  </r>
  <r>
    <x v="9"/>
    <x v="72"/>
    <n v="58918"/>
    <x v="315"/>
  </r>
  <r>
    <x v="22"/>
    <x v="72"/>
    <n v="98969771"/>
    <x v="10"/>
  </r>
  <r>
    <x v="16"/>
    <x v="72"/>
    <n v="2195"/>
    <x v="10"/>
  </r>
  <r>
    <x v="0"/>
    <x v="73"/>
    <n v="3762"/>
    <x v="316"/>
  </r>
  <r>
    <x v="3"/>
    <x v="74"/>
    <n v="3436777"/>
    <x v="317"/>
  </r>
  <r>
    <x v="0"/>
    <x v="74"/>
    <n v="406073"/>
    <x v="318"/>
  </r>
  <r>
    <x v="12"/>
    <x v="74"/>
    <n v="3100591"/>
    <x v="319"/>
  </r>
  <r>
    <x v="2"/>
    <x v="74"/>
    <n v="120240"/>
    <x v="320"/>
  </r>
  <r>
    <x v="4"/>
    <x v="74"/>
    <n v="165047"/>
    <x v="321"/>
  </r>
  <r>
    <x v="11"/>
    <x v="74"/>
    <n v="0"/>
    <x v="322"/>
  </r>
  <r>
    <x v="13"/>
    <x v="74"/>
    <n v="11532"/>
    <x v="323"/>
  </r>
  <r>
    <x v="6"/>
    <x v="74"/>
    <n v="288"/>
    <x v="324"/>
  </r>
  <r>
    <x v="9"/>
    <x v="74"/>
    <n v="325256"/>
    <x v="325"/>
  </r>
  <r>
    <x v="14"/>
    <x v="74"/>
    <n v="0"/>
    <x v="326"/>
  </r>
  <r>
    <x v="7"/>
    <x v="75"/>
    <n v="0"/>
    <x v="327"/>
  </r>
  <r>
    <x v="0"/>
    <x v="75"/>
    <n v="0"/>
    <x v="328"/>
  </r>
  <r>
    <x v="4"/>
    <x v="75"/>
    <n v="12342"/>
    <x v="10"/>
  </r>
  <r>
    <x v="3"/>
    <x v="75"/>
    <n v="5254"/>
    <x v="10"/>
  </r>
  <r>
    <x v="0"/>
    <x v="76"/>
    <n v="0"/>
    <x v="329"/>
  </r>
  <r>
    <x v="2"/>
    <x v="76"/>
    <n v="3843"/>
    <x v="10"/>
  </r>
  <r>
    <x v="5"/>
    <x v="77"/>
    <n v="0"/>
    <x v="330"/>
  </r>
  <r>
    <x v="0"/>
    <x v="77"/>
    <n v="0"/>
    <x v="331"/>
  </r>
  <r>
    <x v="4"/>
    <x v="77"/>
    <n v="87436"/>
    <x v="10"/>
  </r>
  <r>
    <x v="15"/>
    <x v="78"/>
    <n v="1179788"/>
    <x v="332"/>
  </r>
  <r>
    <x v="0"/>
    <x v="78"/>
    <n v="237547"/>
    <x v="333"/>
  </r>
  <r>
    <x v="2"/>
    <x v="78"/>
    <n v="226946"/>
    <x v="334"/>
  </r>
  <r>
    <x v="0"/>
    <x v="79"/>
    <n v="8526"/>
    <x v="335"/>
  </r>
  <r>
    <x v="3"/>
    <x v="79"/>
    <n v="48294"/>
    <x v="336"/>
  </r>
  <r>
    <x v="2"/>
    <x v="80"/>
    <n v="903972"/>
    <x v="337"/>
  </r>
  <r>
    <x v="12"/>
    <x v="80"/>
    <n v="1190606"/>
    <x v="338"/>
  </r>
  <r>
    <x v="4"/>
    <x v="80"/>
    <n v="1061"/>
    <x v="339"/>
  </r>
  <r>
    <x v="3"/>
    <x v="80"/>
    <n v="0"/>
    <x v="340"/>
  </r>
  <r>
    <x v="0"/>
    <x v="80"/>
    <n v="92998"/>
    <x v="10"/>
  </r>
  <r>
    <x v="12"/>
    <x v="81"/>
    <n v="0"/>
    <x v="341"/>
  </r>
  <r>
    <x v="3"/>
    <x v="81"/>
    <n v="0"/>
    <x v="342"/>
  </r>
  <r>
    <x v="3"/>
    <x v="82"/>
    <n v="244746"/>
    <x v="343"/>
  </r>
  <r>
    <x v="2"/>
    <x v="82"/>
    <n v="664168"/>
    <x v="344"/>
  </r>
  <r>
    <x v="0"/>
    <x v="82"/>
    <n v="606159"/>
    <x v="345"/>
  </r>
  <r>
    <x v="4"/>
    <x v="82"/>
    <n v="77529"/>
    <x v="346"/>
  </r>
  <r>
    <x v="9"/>
    <x v="82"/>
    <n v="39788"/>
    <x v="347"/>
  </r>
  <r>
    <x v="11"/>
    <x v="82"/>
    <n v="31590"/>
    <x v="348"/>
  </r>
  <r>
    <x v="15"/>
    <x v="82"/>
    <n v="6573"/>
    <x v="10"/>
  </r>
  <r>
    <x v="0"/>
    <x v="83"/>
    <n v="379242"/>
    <x v="349"/>
  </r>
  <r>
    <x v="3"/>
    <x v="83"/>
    <n v="27055"/>
    <x v="10"/>
  </r>
  <r>
    <x v="15"/>
    <x v="84"/>
    <n v="0"/>
    <x v="350"/>
  </r>
  <r>
    <x v="0"/>
    <x v="84"/>
    <n v="116417"/>
    <x v="351"/>
  </r>
  <r>
    <x v="2"/>
    <x v="84"/>
    <n v="256802"/>
    <x v="352"/>
  </r>
  <r>
    <x v="2"/>
    <x v="85"/>
    <n v="15864"/>
    <x v="353"/>
  </r>
  <r>
    <x v="11"/>
    <x v="85"/>
    <n v="35563"/>
    <x v="354"/>
  </r>
  <r>
    <x v="4"/>
    <x v="85"/>
    <n v="10838"/>
    <x v="355"/>
  </r>
  <r>
    <x v="7"/>
    <x v="85"/>
    <n v="135432"/>
    <x v="356"/>
  </r>
  <r>
    <x v="3"/>
    <x v="85"/>
    <n v="90900"/>
    <x v="357"/>
  </r>
  <r>
    <x v="0"/>
    <x v="85"/>
    <n v="0"/>
    <x v="358"/>
  </r>
  <r>
    <x v="15"/>
    <x v="86"/>
    <n v="3295419"/>
    <x v="359"/>
  </r>
  <r>
    <x v="0"/>
    <x v="86"/>
    <n v="503916"/>
    <x v="360"/>
  </r>
  <r>
    <x v="2"/>
    <x v="86"/>
    <n v="317176"/>
    <x v="361"/>
  </r>
  <r>
    <x v="6"/>
    <x v="87"/>
    <n v="1378"/>
    <x v="10"/>
  </r>
  <r>
    <x v="5"/>
    <x v="88"/>
    <n v="8329429"/>
    <x v="362"/>
  </r>
  <r>
    <x v="0"/>
    <x v="88"/>
    <n v="1210426"/>
    <x v="363"/>
  </r>
  <r>
    <x v="3"/>
    <x v="88"/>
    <n v="45"/>
    <x v="10"/>
  </r>
  <r>
    <x v="0"/>
    <x v="89"/>
    <n v="121816899"/>
    <x v="364"/>
  </r>
  <r>
    <x v="6"/>
    <x v="89"/>
    <n v="16305365"/>
    <x v="365"/>
  </r>
  <r>
    <x v="4"/>
    <x v="89"/>
    <n v="18379785"/>
    <x v="366"/>
  </r>
  <r>
    <x v="2"/>
    <x v="89"/>
    <n v="14454655"/>
    <x v="367"/>
  </r>
  <r>
    <x v="9"/>
    <x v="89"/>
    <n v="8528343"/>
    <x v="368"/>
  </r>
  <r>
    <x v="3"/>
    <x v="89"/>
    <n v="74694702"/>
    <x v="369"/>
  </r>
  <r>
    <x v="11"/>
    <x v="89"/>
    <n v="3275699"/>
    <x v="370"/>
  </r>
  <r>
    <x v="5"/>
    <x v="89"/>
    <n v="1299708"/>
    <x v="371"/>
  </r>
  <r>
    <x v="12"/>
    <x v="89"/>
    <n v="2808423"/>
    <x v="372"/>
  </r>
  <r>
    <x v="7"/>
    <x v="89"/>
    <n v="97919"/>
    <x v="373"/>
  </r>
  <r>
    <x v="23"/>
    <x v="89"/>
    <n v="2190"/>
    <x v="374"/>
  </r>
  <r>
    <x v="24"/>
    <x v="89"/>
    <n v="0"/>
    <x v="375"/>
  </r>
  <r>
    <x v="0"/>
    <x v="90"/>
    <n v="13759"/>
    <x v="376"/>
  </r>
  <r>
    <x v="3"/>
    <x v="90"/>
    <n v="0"/>
    <x v="377"/>
  </r>
  <r>
    <x v="8"/>
    <x v="90"/>
    <n v="6750"/>
    <x v="10"/>
  </r>
  <r>
    <x v="2"/>
    <x v="91"/>
    <n v="0"/>
    <x v="378"/>
  </r>
  <r>
    <x v="3"/>
    <x v="92"/>
    <n v="2361"/>
    <x v="10"/>
  </r>
  <r>
    <x v="0"/>
    <x v="92"/>
    <n v="14"/>
    <x v="10"/>
  </r>
  <r>
    <x v="0"/>
    <x v="93"/>
    <n v="3350451"/>
    <x v="379"/>
  </r>
  <r>
    <x v="17"/>
    <x v="93"/>
    <n v="359025"/>
    <x v="380"/>
  </r>
  <r>
    <x v="2"/>
    <x v="93"/>
    <n v="344984"/>
    <x v="381"/>
  </r>
  <r>
    <x v="4"/>
    <x v="93"/>
    <n v="52106"/>
    <x v="382"/>
  </r>
  <r>
    <x v="6"/>
    <x v="93"/>
    <n v="10132"/>
    <x v="383"/>
  </r>
  <r>
    <x v="0"/>
    <x v="94"/>
    <n v="1785791"/>
    <x v="384"/>
  </r>
  <r>
    <x v="2"/>
    <x v="94"/>
    <n v="940771"/>
    <x v="385"/>
  </r>
  <r>
    <x v="4"/>
    <x v="94"/>
    <n v="0"/>
    <x v="234"/>
  </r>
  <r>
    <x v="22"/>
    <x v="95"/>
    <n v="0"/>
    <x v="386"/>
  </r>
  <r>
    <x v="0"/>
    <x v="95"/>
    <n v="574845"/>
    <x v="387"/>
  </r>
  <r>
    <x v="3"/>
    <x v="95"/>
    <n v="992549"/>
    <x v="388"/>
  </r>
  <r>
    <x v="15"/>
    <x v="95"/>
    <n v="739794"/>
    <x v="389"/>
  </r>
  <r>
    <x v="2"/>
    <x v="95"/>
    <n v="1160947"/>
    <x v="390"/>
  </r>
  <r>
    <x v="13"/>
    <x v="96"/>
    <n v="5501"/>
    <x v="391"/>
  </r>
  <r>
    <x v="0"/>
    <x v="96"/>
    <n v="96"/>
    <x v="392"/>
  </r>
  <r>
    <x v="2"/>
    <x v="97"/>
    <n v="20256"/>
    <x v="393"/>
  </r>
  <r>
    <x v="0"/>
    <x v="97"/>
    <n v="36545"/>
    <x v="394"/>
  </r>
  <r>
    <x v="4"/>
    <x v="97"/>
    <n v="0"/>
    <x v="395"/>
  </r>
  <r>
    <x v="21"/>
    <x v="97"/>
    <n v="0"/>
    <x v="396"/>
  </r>
  <r>
    <x v="15"/>
    <x v="97"/>
    <n v="16050"/>
    <x v="10"/>
  </r>
  <r>
    <x v="0"/>
    <x v="98"/>
    <n v="239848493"/>
    <x v="397"/>
  </r>
  <r>
    <x v="15"/>
    <x v="98"/>
    <n v="241926212"/>
    <x v="398"/>
  </r>
  <r>
    <x v="4"/>
    <x v="98"/>
    <n v="104940665"/>
    <x v="399"/>
  </r>
  <r>
    <x v="9"/>
    <x v="98"/>
    <n v="9044964"/>
    <x v="400"/>
  </r>
  <r>
    <x v="2"/>
    <x v="98"/>
    <n v="2941394"/>
    <x v="401"/>
  </r>
  <r>
    <x v="3"/>
    <x v="98"/>
    <n v="2131481"/>
    <x v="402"/>
  </r>
  <r>
    <x v="12"/>
    <x v="98"/>
    <n v="113704"/>
    <x v="403"/>
  </r>
  <r>
    <x v="6"/>
    <x v="98"/>
    <n v="0"/>
    <x v="404"/>
  </r>
  <r>
    <x v="11"/>
    <x v="98"/>
    <n v="21569"/>
    <x v="405"/>
  </r>
  <r>
    <x v="13"/>
    <x v="98"/>
    <n v="0"/>
    <x v="406"/>
  </r>
  <r>
    <x v="5"/>
    <x v="98"/>
    <n v="105001"/>
    <x v="407"/>
  </r>
  <r>
    <x v="22"/>
    <x v="98"/>
    <n v="39855921"/>
    <x v="10"/>
  </r>
  <r>
    <x v="24"/>
    <x v="98"/>
    <n v="14389"/>
    <x v="10"/>
  </r>
  <r>
    <x v="28"/>
    <x v="98"/>
    <n v="1292"/>
    <x v="10"/>
  </r>
  <r>
    <x v="7"/>
    <x v="98"/>
    <n v="434"/>
    <x v="10"/>
  </r>
  <r>
    <x v="6"/>
    <x v="99"/>
    <n v="69940"/>
    <x v="408"/>
  </r>
  <r>
    <x v="22"/>
    <x v="100"/>
    <n v="0"/>
    <x v="409"/>
  </r>
  <r>
    <x v="0"/>
    <x v="100"/>
    <n v="5226995"/>
    <x v="410"/>
  </r>
  <r>
    <x v="3"/>
    <x v="100"/>
    <n v="2035048"/>
    <x v="411"/>
  </r>
  <r>
    <x v="6"/>
    <x v="100"/>
    <n v="286958"/>
    <x v="412"/>
  </r>
  <r>
    <x v="5"/>
    <x v="100"/>
    <n v="299954"/>
    <x v="413"/>
  </r>
  <r>
    <x v="9"/>
    <x v="100"/>
    <n v="17506"/>
    <x v="414"/>
  </r>
  <r>
    <x v="4"/>
    <x v="100"/>
    <n v="225004"/>
    <x v="415"/>
  </r>
  <r>
    <x v="2"/>
    <x v="100"/>
    <n v="80687"/>
    <x v="416"/>
  </r>
  <r>
    <x v="13"/>
    <x v="100"/>
    <n v="0"/>
    <x v="417"/>
  </r>
  <r>
    <x v="27"/>
    <x v="100"/>
    <n v="0"/>
    <x v="418"/>
  </r>
  <r>
    <x v="17"/>
    <x v="100"/>
    <n v="154913"/>
    <x v="10"/>
  </r>
  <r>
    <x v="6"/>
    <x v="101"/>
    <n v="1057667"/>
    <x v="419"/>
  </r>
  <r>
    <x v="4"/>
    <x v="101"/>
    <n v="189574"/>
    <x v="420"/>
  </r>
  <r>
    <x v="2"/>
    <x v="101"/>
    <n v="2157"/>
    <x v="421"/>
  </r>
  <r>
    <x v="3"/>
    <x v="101"/>
    <n v="0"/>
    <x v="422"/>
  </r>
  <r>
    <x v="9"/>
    <x v="101"/>
    <n v="107080"/>
    <x v="10"/>
  </r>
  <r>
    <x v="0"/>
    <x v="101"/>
    <n v="70000"/>
    <x v="10"/>
  </r>
  <r>
    <x v="0"/>
    <x v="102"/>
    <n v="56404553"/>
    <x v="423"/>
  </r>
  <r>
    <x v="4"/>
    <x v="102"/>
    <n v="25660587"/>
    <x v="424"/>
  </r>
  <r>
    <x v="9"/>
    <x v="102"/>
    <n v="34989914"/>
    <x v="425"/>
  </r>
  <r>
    <x v="3"/>
    <x v="102"/>
    <n v="15018595"/>
    <x v="426"/>
  </r>
  <r>
    <x v="12"/>
    <x v="102"/>
    <n v="15490938"/>
    <x v="427"/>
  </r>
  <r>
    <x v="6"/>
    <x v="102"/>
    <n v="3360747"/>
    <x v="428"/>
  </r>
  <r>
    <x v="11"/>
    <x v="102"/>
    <n v="1296321"/>
    <x v="429"/>
  </r>
  <r>
    <x v="2"/>
    <x v="102"/>
    <n v="22867046"/>
    <x v="430"/>
  </r>
  <r>
    <x v="27"/>
    <x v="102"/>
    <n v="39826"/>
    <x v="431"/>
  </r>
  <r>
    <x v="7"/>
    <x v="102"/>
    <n v="218647"/>
    <x v="432"/>
  </r>
  <r>
    <x v="19"/>
    <x v="102"/>
    <n v="0"/>
    <x v="433"/>
  </r>
  <r>
    <x v="24"/>
    <x v="102"/>
    <n v="0"/>
    <x v="434"/>
  </r>
  <r>
    <x v="5"/>
    <x v="102"/>
    <n v="34203"/>
    <x v="435"/>
  </r>
  <r>
    <x v="28"/>
    <x v="102"/>
    <n v="5550"/>
    <x v="10"/>
  </r>
  <r>
    <x v="0"/>
    <x v="103"/>
    <n v="20282236"/>
    <x v="436"/>
  </r>
  <r>
    <x v="2"/>
    <x v="103"/>
    <n v="106035832"/>
    <x v="437"/>
  </r>
  <r>
    <x v="3"/>
    <x v="103"/>
    <n v="17788318"/>
    <x v="438"/>
  </r>
  <r>
    <x v="4"/>
    <x v="103"/>
    <n v="7958050"/>
    <x v="439"/>
  </r>
  <r>
    <x v="12"/>
    <x v="103"/>
    <n v="5050896"/>
    <x v="440"/>
  </r>
  <r>
    <x v="9"/>
    <x v="103"/>
    <n v="2758412"/>
    <x v="441"/>
  </r>
  <r>
    <x v="6"/>
    <x v="103"/>
    <n v="2331189"/>
    <x v="442"/>
  </r>
  <r>
    <x v="7"/>
    <x v="103"/>
    <n v="485618"/>
    <x v="443"/>
  </r>
  <r>
    <x v="5"/>
    <x v="103"/>
    <n v="799041"/>
    <x v="444"/>
  </r>
  <r>
    <x v="15"/>
    <x v="103"/>
    <n v="146784105"/>
    <x v="10"/>
  </r>
  <r>
    <x v="28"/>
    <x v="103"/>
    <n v="2"/>
    <x v="10"/>
  </r>
  <r>
    <x v="0"/>
    <x v="104"/>
    <n v="1408381"/>
    <x v="445"/>
  </r>
  <r>
    <x v="11"/>
    <x v="104"/>
    <n v="148856"/>
    <x v="446"/>
  </r>
  <r>
    <x v="2"/>
    <x v="104"/>
    <n v="998208"/>
    <x v="447"/>
  </r>
  <r>
    <x v="3"/>
    <x v="104"/>
    <n v="155700"/>
    <x v="448"/>
  </r>
  <r>
    <x v="5"/>
    <x v="104"/>
    <n v="392825"/>
    <x v="449"/>
  </r>
  <r>
    <x v="24"/>
    <x v="104"/>
    <n v="0"/>
    <x v="450"/>
  </r>
  <r>
    <x v="6"/>
    <x v="104"/>
    <n v="0"/>
    <x v="451"/>
  </r>
  <r>
    <x v="12"/>
    <x v="104"/>
    <n v="994368"/>
    <x v="10"/>
  </r>
  <r>
    <x v="0"/>
    <x v="105"/>
    <n v="106216"/>
    <x v="452"/>
  </r>
  <r>
    <x v="4"/>
    <x v="105"/>
    <n v="1071785"/>
    <x v="453"/>
  </r>
  <r>
    <x v="12"/>
    <x v="105"/>
    <n v="7575"/>
    <x v="454"/>
  </r>
  <r>
    <x v="15"/>
    <x v="106"/>
    <n v="0"/>
    <x v="455"/>
  </r>
  <r>
    <x v="0"/>
    <x v="106"/>
    <n v="2744517"/>
    <x v="456"/>
  </r>
  <r>
    <x v="3"/>
    <x v="106"/>
    <n v="173691"/>
    <x v="457"/>
  </r>
  <r>
    <x v="4"/>
    <x v="106"/>
    <n v="0"/>
    <x v="458"/>
  </r>
  <r>
    <x v="2"/>
    <x v="106"/>
    <n v="165659"/>
    <x v="459"/>
  </r>
  <r>
    <x v="1"/>
    <x v="106"/>
    <n v="0"/>
    <x v="460"/>
  </r>
  <r>
    <x v="11"/>
    <x v="106"/>
    <n v="47132"/>
    <x v="461"/>
  </r>
  <r>
    <x v="26"/>
    <x v="106"/>
    <n v="87111"/>
    <x v="462"/>
  </r>
  <r>
    <x v="5"/>
    <x v="106"/>
    <n v="50454"/>
    <x v="463"/>
  </r>
  <r>
    <x v="27"/>
    <x v="106"/>
    <n v="0"/>
    <x v="464"/>
  </r>
  <r>
    <x v="14"/>
    <x v="106"/>
    <n v="20231"/>
    <x v="10"/>
  </r>
  <r>
    <x v="25"/>
    <x v="106"/>
    <n v="4000"/>
    <x v="10"/>
  </r>
  <r>
    <x v="9"/>
    <x v="106"/>
    <n v="220"/>
    <x v="10"/>
  </r>
  <r>
    <x v="12"/>
    <x v="106"/>
    <n v="2"/>
    <x v="10"/>
  </r>
  <r>
    <x v="0"/>
    <x v="107"/>
    <n v="148781"/>
    <x v="465"/>
  </r>
  <r>
    <x v="3"/>
    <x v="107"/>
    <n v="2"/>
    <x v="466"/>
  </r>
  <r>
    <x v="8"/>
    <x v="107"/>
    <n v="1980"/>
    <x v="10"/>
  </r>
  <r>
    <x v="4"/>
    <x v="108"/>
    <n v="47123520"/>
    <x v="467"/>
  </r>
  <r>
    <x v="3"/>
    <x v="108"/>
    <n v="4284989"/>
    <x v="468"/>
  </r>
  <r>
    <x v="0"/>
    <x v="108"/>
    <n v="7710395"/>
    <x v="469"/>
  </r>
  <r>
    <x v="2"/>
    <x v="108"/>
    <n v="1275478"/>
    <x v="470"/>
  </r>
  <r>
    <x v="9"/>
    <x v="108"/>
    <n v="1647907"/>
    <x v="471"/>
  </r>
  <r>
    <x v="1"/>
    <x v="108"/>
    <n v="293956"/>
    <x v="472"/>
  </r>
  <r>
    <x v="5"/>
    <x v="108"/>
    <n v="27607"/>
    <x v="473"/>
  </r>
  <r>
    <x v="6"/>
    <x v="108"/>
    <n v="236714"/>
    <x v="474"/>
  </r>
  <r>
    <x v="11"/>
    <x v="108"/>
    <n v="9215"/>
    <x v="475"/>
  </r>
  <r>
    <x v="26"/>
    <x v="108"/>
    <n v="0"/>
    <x v="476"/>
  </r>
  <r>
    <x v="16"/>
    <x v="108"/>
    <n v="0"/>
    <x v="477"/>
  </r>
  <r>
    <x v="12"/>
    <x v="108"/>
    <n v="162263"/>
    <x v="10"/>
  </r>
  <r>
    <x v="0"/>
    <x v="109"/>
    <n v="0"/>
    <x v="478"/>
  </r>
  <r>
    <x v="0"/>
    <x v="110"/>
    <n v="16441342"/>
    <x v="479"/>
  </r>
  <r>
    <x v="2"/>
    <x v="110"/>
    <n v="174401911"/>
    <x v="480"/>
  </r>
  <r>
    <x v="6"/>
    <x v="110"/>
    <n v="935752"/>
    <x v="481"/>
  </r>
  <r>
    <x v="4"/>
    <x v="110"/>
    <n v="305600"/>
    <x v="482"/>
  </r>
  <r>
    <x v="5"/>
    <x v="110"/>
    <n v="137235"/>
    <x v="483"/>
  </r>
  <r>
    <x v="9"/>
    <x v="110"/>
    <n v="12689"/>
    <x v="484"/>
  </r>
  <r>
    <x v="3"/>
    <x v="110"/>
    <n v="341343"/>
    <x v="485"/>
  </r>
  <r>
    <x v="7"/>
    <x v="110"/>
    <n v="62"/>
    <x v="10"/>
  </r>
  <r>
    <x v="11"/>
    <x v="111"/>
    <n v="127407"/>
    <x v="486"/>
  </r>
  <r>
    <x v="3"/>
    <x v="111"/>
    <n v="9346"/>
    <x v="487"/>
  </r>
  <r>
    <x v="2"/>
    <x v="111"/>
    <n v="7720"/>
    <x v="10"/>
  </r>
  <r>
    <x v="12"/>
    <x v="112"/>
    <n v="688006"/>
    <x v="488"/>
  </r>
  <r>
    <x v="2"/>
    <x v="112"/>
    <n v="787064"/>
    <x v="489"/>
  </r>
  <r>
    <x v="9"/>
    <x v="112"/>
    <n v="324"/>
    <x v="490"/>
  </r>
  <r>
    <x v="5"/>
    <x v="112"/>
    <n v="70931"/>
    <x v="491"/>
  </r>
  <r>
    <x v="0"/>
    <x v="112"/>
    <n v="46163"/>
    <x v="492"/>
  </r>
  <r>
    <x v="3"/>
    <x v="112"/>
    <n v="15047"/>
    <x v="493"/>
  </r>
  <r>
    <x v="4"/>
    <x v="112"/>
    <n v="0"/>
    <x v="494"/>
  </r>
  <r>
    <x v="11"/>
    <x v="112"/>
    <n v="0"/>
    <x v="495"/>
  </r>
  <r>
    <x v="6"/>
    <x v="112"/>
    <n v="5314"/>
    <x v="496"/>
  </r>
  <r>
    <x v="0"/>
    <x v="113"/>
    <n v="1812"/>
    <x v="497"/>
  </r>
  <r>
    <x v="3"/>
    <x v="114"/>
    <n v="312660"/>
    <x v="498"/>
  </r>
  <r>
    <x v="11"/>
    <x v="115"/>
    <n v="24009"/>
    <x v="499"/>
  </r>
  <r>
    <x v="12"/>
    <x v="115"/>
    <n v="100740"/>
    <x v="10"/>
  </r>
  <r>
    <x v="15"/>
    <x v="116"/>
    <n v="1302864375"/>
    <x v="500"/>
  </r>
  <r>
    <x v="22"/>
    <x v="116"/>
    <n v="43955095"/>
    <x v="501"/>
  </r>
  <r>
    <x v="3"/>
    <x v="116"/>
    <n v="933831"/>
    <x v="502"/>
  </r>
  <r>
    <x v="0"/>
    <x v="116"/>
    <n v="12846744"/>
    <x v="503"/>
  </r>
  <r>
    <x v="4"/>
    <x v="116"/>
    <n v="428047"/>
    <x v="504"/>
  </r>
  <r>
    <x v="11"/>
    <x v="116"/>
    <n v="41257"/>
    <x v="505"/>
  </r>
  <r>
    <x v="9"/>
    <x v="116"/>
    <n v="0"/>
    <x v="506"/>
  </r>
  <r>
    <x v="2"/>
    <x v="116"/>
    <n v="639996"/>
    <x v="507"/>
  </r>
  <r>
    <x v="8"/>
    <x v="116"/>
    <n v="2283"/>
    <x v="508"/>
  </r>
  <r>
    <x v="12"/>
    <x v="116"/>
    <n v="151995"/>
    <x v="10"/>
  </r>
  <r>
    <x v="13"/>
    <x v="116"/>
    <n v="6211"/>
    <x v="10"/>
  </r>
  <r>
    <x v="0"/>
    <x v="117"/>
    <n v="955751"/>
    <x v="509"/>
  </r>
  <r>
    <x v="5"/>
    <x v="118"/>
    <n v="167659"/>
    <x v="10"/>
  </r>
  <r>
    <x v="2"/>
    <x v="118"/>
    <n v="79436"/>
    <x v="10"/>
  </r>
  <r>
    <x v="4"/>
    <x v="119"/>
    <n v="0"/>
    <x v="510"/>
  </r>
  <r>
    <x v="7"/>
    <x v="119"/>
    <n v="37091"/>
    <x v="10"/>
  </r>
  <r>
    <x v="3"/>
    <x v="120"/>
    <n v="0"/>
    <x v="511"/>
  </r>
  <r>
    <x v="0"/>
    <x v="121"/>
    <n v="14"/>
    <x v="10"/>
  </r>
  <r>
    <x v="15"/>
    <x v="122"/>
    <n v="0"/>
    <x v="512"/>
  </r>
  <r>
    <x v="0"/>
    <x v="122"/>
    <n v="12437603"/>
    <x v="513"/>
  </r>
  <r>
    <x v="2"/>
    <x v="122"/>
    <n v="1434020"/>
    <x v="514"/>
  </r>
  <r>
    <x v="11"/>
    <x v="122"/>
    <n v="854"/>
    <x v="515"/>
  </r>
  <r>
    <x v="12"/>
    <x v="122"/>
    <n v="0"/>
    <x v="516"/>
  </r>
  <r>
    <x v="9"/>
    <x v="122"/>
    <n v="1356"/>
    <x v="517"/>
  </r>
  <r>
    <x v="4"/>
    <x v="122"/>
    <n v="0"/>
    <x v="518"/>
  </r>
  <r>
    <x v="3"/>
    <x v="122"/>
    <n v="93767"/>
    <x v="10"/>
  </r>
  <r>
    <x v="6"/>
    <x v="122"/>
    <n v="10466"/>
    <x v="10"/>
  </r>
  <r>
    <x v="1"/>
    <x v="122"/>
    <n v="4048"/>
    <x v="10"/>
  </r>
  <r>
    <x v="13"/>
    <x v="122"/>
    <n v="1758"/>
    <x v="10"/>
  </r>
  <r>
    <x v="0"/>
    <x v="123"/>
    <n v="293941"/>
    <x v="519"/>
  </r>
  <r>
    <x v="3"/>
    <x v="123"/>
    <n v="1872833"/>
    <x v="520"/>
  </r>
  <r>
    <x v="6"/>
    <x v="123"/>
    <n v="145"/>
    <x v="521"/>
  </r>
  <r>
    <x v="2"/>
    <x v="123"/>
    <n v="512597"/>
    <x v="522"/>
  </r>
  <r>
    <x v="9"/>
    <x v="123"/>
    <n v="152810"/>
    <x v="523"/>
  </r>
  <r>
    <x v="4"/>
    <x v="123"/>
    <n v="0"/>
    <x v="524"/>
  </r>
  <r>
    <x v="11"/>
    <x v="123"/>
    <n v="0"/>
    <x v="525"/>
  </r>
  <r>
    <x v="12"/>
    <x v="123"/>
    <n v="3030"/>
    <x v="526"/>
  </r>
  <r>
    <x v="8"/>
    <x v="123"/>
    <n v="0"/>
    <x v="527"/>
  </r>
  <r>
    <x v="13"/>
    <x v="123"/>
    <n v="1188"/>
    <x v="10"/>
  </r>
  <r>
    <x v="0"/>
    <x v="124"/>
    <n v="4834"/>
    <x v="528"/>
  </r>
  <r>
    <x v="2"/>
    <x v="124"/>
    <n v="0"/>
    <x v="529"/>
  </r>
  <r>
    <x v="13"/>
    <x v="124"/>
    <n v="2401"/>
    <x v="10"/>
  </r>
  <r>
    <x v="3"/>
    <x v="125"/>
    <n v="0"/>
    <x v="530"/>
  </r>
  <r>
    <x v="2"/>
    <x v="126"/>
    <n v="2975561"/>
    <x v="531"/>
  </r>
  <r>
    <x v="0"/>
    <x v="126"/>
    <n v="133778"/>
    <x v="532"/>
  </r>
  <r>
    <x v="15"/>
    <x v="126"/>
    <n v="709323"/>
    <x v="533"/>
  </r>
  <r>
    <x v="3"/>
    <x v="126"/>
    <n v="362942"/>
    <x v="534"/>
  </r>
  <r>
    <x v="4"/>
    <x v="126"/>
    <n v="104847"/>
    <x v="535"/>
  </r>
  <r>
    <x v="5"/>
    <x v="126"/>
    <n v="145407"/>
    <x v="536"/>
  </r>
  <r>
    <x v="6"/>
    <x v="126"/>
    <n v="1849"/>
    <x v="10"/>
  </r>
  <r>
    <x v="4"/>
    <x v="127"/>
    <n v="545895"/>
    <x v="537"/>
  </r>
  <r>
    <x v="2"/>
    <x v="127"/>
    <n v="68340"/>
    <x v="538"/>
  </r>
  <r>
    <x v="3"/>
    <x v="127"/>
    <n v="1167"/>
    <x v="539"/>
  </r>
  <r>
    <x v="6"/>
    <x v="127"/>
    <n v="0"/>
    <x v="540"/>
  </r>
  <r>
    <x v="0"/>
    <x v="127"/>
    <n v="69470"/>
    <x v="541"/>
  </r>
  <r>
    <x v="11"/>
    <x v="127"/>
    <n v="5120"/>
    <x v="10"/>
  </r>
  <r>
    <x v="11"/>
    <x v="128"/>
    <n v="180234"/>
    <x v="542"/>
  </r>
  <r>
    <x v="4"/>
    <x v="128"/>
    <n v="18624"/>
    <x v="543"/>
  </r>
  <r>
    <x v="3"/>
    <x v="128"/>
    <n v="3500"/>
    <x v="544"/>
  </r>
  <r>
    <x v="13"/>
    <x v="128"/>
    <n v="16726"/>
    <x v="545"/>
  </r>
  <r>
    <x v="0"/>
    <x v="128"/>
    <n v="238"/>
    <x v="546"/>
  </r>
  <r>
    <x v="3"/>
    <x v="129"/>
    <n v="0"/>
    <x v="547"/>
  </r>
  <r>
    <x v="12"/>
    <x v="129"/>
    <n v="0"/>
    <x v="548"/>
  </r>
  <r>
    <x v="4"/>
    <x v="129"/>
    <n v="0"/>
    <x v="549"/>
  </r>
  <r>
    <x v="9"/>
    <x v="129"/>
    <n v="0"/>
    <x v="550"/>
  </r>
  <r>
    <x v="0"/>
    <x v="129"/>
    <n v="563"/>
    <x v="551"/>
  </r>
  <r>
    <x v="6"/>
    <x v="129"/>
    <n v="23051"/>
    <x v="10"/>
  </r>
  <r>
    <x v="11"/>
    <x v="130"/>
    <n v="484687"/>
    <x v="552"/>
  </r>
  <r>
    <x v="9"/>
    <x v="130"/>
    <n v="0"/>
    <x v="553"/>
  </r>
  <r>
    <x v="7"/>
    <x v="130"/>
    <n v="171839"/>
    <x v="554"/>
  </r>
  <r>
    <x v="0"/>
    <x v="130"/>
    <n v="554175"/>
    <x v="10"/>
  </r>
  <r>
    <x v="2"/>
    <x v="130"/>
    <n v="105277"/>
    <x v="10"/>
  </r>
  <r>
    <x v="0"/>
    <x v="131"/>
    <n v="64272"/>
    <x v="555"/>
  </r>
  <r>
    <x v="0"/>
    <x v="132"/>
    <n v="3674957"/>
    <x v="556"/>
  </r>
  <r>
    <x v="3"/>
    <x v="132"/>
    <n v="21606"/>
    <x v="10"/>
  </r>
  <r>
    <x v="2"/>
    <x v="133"/>
    <n v="3598088"/>
    <x v="557"/>
  </r>
  <r>
    <x v="4"/>
    <x v="133"/>
    <n v="1132656"/>
    <x v="558"/>
  </r>
  <r>
    <x v="12"/>
    <x v="133"/>
    <n v="1295138"/>
    <x v="559"/>
  </r>
  <r>
    <x v="5"/>
    <x v="133"/>
    <n v="322006"/>
    <x v="560"/>
  </r>
  <r>
    <x v="3"/>
    <x v="133"/>
    <n v="735897"/>
    <x v="561"/>
  </r>
  <r>
    <x v="11"/>
    <x v="133"/>
    <n v="95684"/>
    <x v="562"/>
  </r>
  <r>
    <x v="6"/>
    <x v="133"/>
    <n v="218904"/>
    <x v="563"/>
  </r>
  <r>
    <x v="7"/>
    <x v="133"/>
    <n v="53589"/>
    <x v="564"/>
  </r>
  <r>
    <x v="0"/>
    <x v="133"/>
    <n v="128607"/>
    <x v="565"/>
  </r>
  <r>
    <x v="12"/>
    <x v="134"/>
    <n v="914924"/>
    <x v="10"/>
  </r>
  <r>
    <x v="0"/>
    <x v="135"/>
    <n v="0"/>
    <x v="566"/>
  </r>
  <r>
    <x v="0"/>
    <x v="136"/>
    <n v="17755955"/>
    <x v="567"/>
  </r>
  <r>
    <x v="3"/>
    <x v="136"/>
    <n v="14217131"/>
    <x v="568"/>
  </r>
  <r>
    <x v="9"/>
    <x v="136"/>
    <n v="12979065"/>
    <x v="569"/>
  </r>
  <r>
    <x v="12"/>
    <x v="136"/>
    <n v="4680454"/>
    <x v="570"/>
  </r>
  <r>
    <x v="6"/>
    <x v="136"/>
    <n v="4518491"/>
    <x v="571"/>
  </r>
  <r>
    <x v="4"/>
    <x v="136"/>
    <n v="3574740"/>
    <x v="572"/>
  </r>
  <r>
    <x v="2"/>
    <x v="136"/>
    <n v="2418905"/>
    <x v="573"/>
  </r>
  <r>
    <x v="27"/>
    <x v="136"/>
    <n v="49584"/>
    <x v="574"/>
  </r>
  <r>
    <x v="1"/>
    <x v="136"/>
    <n v="113905"/>
    <x v="575"/>
  </r>
  <r>
    <x v="5"/>
    <x v="136"/>
    <n v="42820"/>
    <x v="576"/>
  </r>
  <r>
    <x v="7"/>
    <x v="136"/>
    <n v="50384"/>
    <x v="577"/>
  </r>
  <r>
    <x v="8"/>
    <x v="136"/>
    <n v="0"/>
    <x v="578"/>
  </r>
  <r>
    <x v="11"/>
    <x v="136"/>
    <n v="0"/>
    <x v="579"/>
  </r>
  <r>
    <x v="18"/>
    <x v="136"/>
    <n v="0"/>
    <x v="580"/>
  </r>
  <r>
    <x v="23"/>
    <x v="136"/>
    <n v="8166"/>
    <x v="10"/>
  </r>
  <r>
    <x v="3"/>
    <x v="137"/>
    <n v="4297141"/>
    <x v="581"/>
  </r>
  <r>
    <x v="6"/>
    <x v="137"/>
    <n v="900395"/>
    <x v="582"/>
  </r>
  <r>
    <x v="0"/>
    <x v="137"/>
    <n v="4017858"/>
    <x v="10"/>
  </r>
  <r>
    <x v="4"/>
    <x v="138"/>
    <n v="1634976"/>
    <x v="583"/>
  </r>
  <r>
    <x v="0"/>
    <x v="138"/>
    <n v="1193942"/>
    <x v="584"/>
  </r>
  <r>
    <x v="2"/>
    <x v="138"/>
    <n v="1060543"/>
    <x v="585"/>
  </r>
  <r>
    <x v="6"/>
    <x v="138"/>
    <n v="1408754"/>
    <x v="586"/>
  </r>
  <r>
    <x v="12"/>
    <x v="138"/>
    <n v="27639"/>
    <x v="587"/>
  </r>
  <r>
    <x v="3"/>
    <x v="138"/>
    <n v="174238"/>
    <x v="588"/>
  </r>
  <r>
    <x v="9"/>
    <x v="138"/>
    <n v="654153"/>
    <x v="589"/>
  </r>
  <r>
    <x v="7"/>
    <x v="138"/>
    <n v="119253"/>
    <x v="590"/>
  </r>
  <r>
    <x v="3"/>
    <x v="139"/>
    <n v="3001"/>
    <x v="591"/>
  </r>
  <r>
    <x v="2"/>
    <x v="139"/>
    <n v="0"/>
    <x v="592"/>
  </r>
  <r>
    <x v="0"/>
    <x v="139"/>
    <n v="2507"/>
    <x v="593"/>
  </r>
  <r>
    <x v="4"/>
    <x v="139"/>
    <n v="133575"/>
    <x v="594"/>
  </r>
  <r>
    <x v="12"/>
    <x v="139"/>
    <n v="1792276"/>
    <x v="10"/>
  </r>
  <r>
    <x v="0"/>
    <x v="140"/>
    <n v="1272"/>
    <x v="59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790.62987099999998"/>
    <x v="0"/>
  </r>
  <r>
    <x v="1"/>
    <n v="605.59109999999998"/>
    <x v="0"/>
  </r>
  <r>
    <x v="2"/>
    <n v="1705.7719219999999"/>
    <x v="0"/>
  </r>
  <r>
    <x v="3"/>
    <n v="298.847846"/>
    <x v="0"/>
  </r>
  <r>
    <x v="4"/>
    <n v="295.15669700000001"/>
    <x v="0"/>
  </r>
  <r>
    <x v="0"/>
    <n v="1006.7982479999999"/>
    <x v="1"/>
  </r>
  <r>
    <x v="1"/>
    <n v="559.82075199999997"/>
    <x v="1"/>
  </r>
  <r>
    <x v="2"/>
    <n v="3268.4432790000001"/>
    <x v="1"/>
  </r>
  <r>
    <x v="5"/>
    <n v="808.67920200000003"/>
    <x v="1"/>
  </r>
  <r>
    <x v="4"/>
    <n v="662.104242"/>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3083.7902829999998"/>
    <x v="0"/>
  </r>
  <r>
    <x v="1"/>
    <n v="2453.5531660000001"/>
    <x v="0"/>
  </r>
  <r>
    <x v="2"/>
    <n v="1361.8698340000001"/>
    <x v="0"/>
  </r>
  <r>
    <x v="3"/>
    <n v="1040.7069449999999"/>
    <x v="0"/>
  </r>
  <r>
    <x v="4"/>
    <n v="683.47979899999996"/>
    <x v="0"/>
  </r>
  <r>
    <x v="1"/>
    <n v="1972.833247"/>
    <x v="1"/>
  </r>
  <r>
    <x v="2"/>
    <n v="1204.604419"/>
    <x v="1"/>
  </r>
  <r>
    <x v="4"/>
    <n v="668.71144300000003"/>
    <x v="1"/>
  </r>
  <r>
    <x v="5"/>
    <n v="561.41433700000005"/>
    <x v="1"/>
  </r>
  <r>
    <x v="0"/>
    <n v="2361.9423190000002"/>
    <x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5562.6276360000002"/>
    <x v="0"/>
  </r>
  <r>
    <x v="1"/>
    <x v="1"/>
    <n v="1422.256085"/>
    <x v="0"/>
  </r>
  <r>
    <x v="2"/>
    <x v="2"/>
    <n v="362.65401900000001"/>
    <x v="0"/>
  </r>
  <r>
    <x v="3"/>
    <x v="3"/>
    <n v="366.37586800000003"/>
    <x v="0"/>
  </r>
  <r>
    <x v="4"/>
    <x v="4"/>
    <n v="1607.765946"/>
    <x v="0"/>
  </r>
  <r>
    <x v="0"/>
    <x v="0"/>
    <n v="3995.208674"/>
    <x v="1"/>
  </r>
  <r>
    <x v="1"/>
    <x v="1"/>
    <n v="1483.559246"/>
    <x v="1"/>
  </r>
  <r>
    <x v="5"/>
    <x v="5"/>
    <n v="323.49005799999998"/>
    <x v="1"/>
  </r>
  <r>
    <x v="6"/>
    <x v="6"/>
    <n v="256.20745099999999"/>
    <x v="1"/>
  </r>
  <r>
    <x v="4"/>
    <x v="4"/>
    <n v="1429.5589640000001"/>
    <x v="1"/>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562.84965599999998"/>
    <x v="0"/>
  </r>
  <r>
    <x v="1"/>
    <x v="1"/>
    <n v="282.354401"/>
    <x v="0"/>
  </r>
  <r>
    <x v="2"/>
    <x v="2"/>
    <n v="681.91619600000001"/>
    <x v="0"/>
  </r>
  <r>
    <x v="3"/>
    <x v="3"/>
    <n v="409.19974500000001"/>
    <x v="0"/>
  </r>
  <r>
    <x v="4"/>
    <x v="4"/>
    <n v="410.90735899999999"/>
    <x v="0"/>
  </r>
  <r>
    <x v="0"/>
    <x v="0"/>
    <n v="1792.3311699999999"/>
    <x v="1"/>
  </r>
  <r>
    <x v="1"/>
    <x v="1"/>
    <n v="1958.4553960000001"/>
    <x v="1"/>
  </r>
  <r>
    <x v="5"/>
    <x v="5"/>
    <n v="376.89094999999998"/>
    <x v="1"/>
  </r>
  <r>
    <x v="2"/>
    <x v="2"/>
    <n v="772.96899599999995"/>
    <x v="1"/>
  </r>
  <r>
    <x v="3"/>
    <x v="3"/>
    <n v="415.44289300000003"/>
    <x v="1"/>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n v="0"/>
  </r>
  <r>
    <x v="1"/>
    <n v="0"/>
  </r>
  <r>
    <x v="2"/>
    <n v="0"/>
  </r>
  <r>
    <x v="3"/>
    <n v="0"/>
  </r>
  <r>
    <x v="4"/>
    <n v="0"/>
  </r>
  <r>
    <x v="5"/>
    <n v="0"/>
  </r>
  <r>
    <x v="6"/>
    <n v="0"/>
  </r>
  <r>
    <x v="7"/>
    <n v="0"/>
  </r>
  <r>
    <x v="8"/>
    <n v="0"/>
  </r>
  <r>
    <x v="9"/>
    <n v="0"/>
  </r>
  <r>
    <x v="10"/>
    <n v="0"/>
  </r>
  <r>
    <x v="11"/>
    <n v="0"/>
  </r>
  <r>
    <x v="12"/>
    <n v="0"/>
  </r>
  <r>
    <x v="13"/>
    <n v="0"/>
  </r>
  <r>
    <x v="14"/>
    <n v="20.073249000000001"/>
  </r>
  <r>
    <x v="15"/>
    <n v="0"/>
  </r>
  <r>
    <x v="16"/>
    <n v="0"/>
  </r>
  <r>
    <x v="17"/>
    <n v="0"/>
  </r>
  <r>
    <x v="18"/>
    <n v="0"/>
  </r>
  <r>
    <x v="19"/>
    <n v="0"/>
  </r>
  <r>
    <x v="20"/>
    <n v="0"/>
  </r>
  <r>
    <x v="21"/>
    <n v="0"/>
  </r>
  <r>
    <x v="22"/>
    <n v="0"/>
  </r>
  <r>
    <x v="23"/>
    <n v="0"/>
  </r>
  <r>
    <x v="24"/>
    <n v="0"/>
  </r>
  <r>
    <x v="25"/>
    <n v="0"/>
  </r>
  <r>
    <x v="26"/>
    <n v="0"/>
  </r>
  <r>
    <x v="27"/>
    <n v="0"/>
  </r>
  <r>
    <x v="28"/>
    <n v="0"/>
  </r>
  <r>
    <x v="29"/>
    <n v="0"/>
  </r>
  <r>
    <x v="30"/>
    <n v="0"/>
  </r>
  <r>
    <x v="31"/>
    <n v="0"/>
  </r>
  <r>
    <x v="32"/>
    <n v="315.18947700000001"/>
  </r>
  <r>
    <x v="33"/>
    <n v="0"/>
  </r>
  <r>
    <x v="34"/>
    <n v="0"/>
  </r>
  <r>
    <x v="35"/>
    <n v="0"/>
  </r>
  <r>
    <x v="36"/>
    <n v="697.33223199999998"/>
  </r>
  <r>
    <x v="37"/>
    <n v="0"/>
  </r>
  <r>
    <x v="38"/>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CAF573-37F7-47C9-B449-D11D95ACB844}" name="Tabela dinâmica8" cacheId="1697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1:B41" firstHeaderRow="1" firstDataRow="1" firstDataCol="1"/>
  <pivotFields count="2">
    <pivotField axis="axisRow" showAll="0">
      <items count="40">
        <item x="1"/>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dataField="1" numFmtId="165" showAll="0"/>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oma de  Importações US$ Milhõ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ela dinâmica4" cacheId="1696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B4:D15" firstHeaderRow="1" firstDataRow="1" firstDataCol="2"/>
  <pivotFields count="9">
    <pivotField compact="0" outline="0" showAll="0">
      <items count="30">
        <item x="12"/>
        <item x="27"/>
        <item x="6"/>
        <item x="17"/>
        <item x="11"/>
        <item x="25"/>
        <item x="28"/>
        <item x="8"/>
        <item x="1"/>
        <item x="26"/>
        <item x="18"/>
        <item x="5"/>
        <item x="7"/>
        <item x="23"/>
        <item x="9"/>
        <item x="20"/>
        <item x="19"/>
        <item x="4"/>
        <item x="13"/>
        <item x="15"/>
        <item x="22"/>
        <item x="16"/>
        <item x="14"/>
        <item x="24"/>
        <item x="3"/>
        <item x="0"/>
        <item x="2"/>
        <item x="10"/>
        <item x="21"/>
        <item t="default"/>
      </items>
    </pivotField>
    <pivotField axis="axisRow" compact="0" outline="0" showAll="0" measureFilter="1" sortType="ascending">
      <items count="820">
        <item x="64"/>
        <item x="782"/>
        <item x="65"/>
        <item x="778"/>
        <item x="670"/>
        <item x="773"/>
        <item x="55"/>
        <item x="767"/>
        <item x="475"/>
        <item x="709"/>
        <item x="278"/>
        <item x="385"/>
        <item x="710"/>
        <item x="793"/>
        <item x="448"/>
        <item x="531"/>
        <item x="726"/>
        <item x="604"/>
        <item x="510"/>
        <item x="553"/>
        <item x="351"/>
        <item x="54"/>
        <item x="379"/>
        <item x="508"/>
        <item x="811"/>
        <item x="305"/>
        <item x="744"/>
        <item x="805"/>
        <item x="792"/>
        <item x="654"/>
        <item x="679"/>
        <item x="613"/>
        <item x="600"/>
        <item x="329"/>
        <item x="282"/>
        <item x="608"/>
        <item x="401"/>
        <item x="721"/>
        <item x="677"/>
        <item x="228"/>
        <item x="528"/>
        <item x="327"/>
        <item x="776"/>
        <item x="386"/>
        <item x="742"/>
        <item x="711"/>
        <item x="154"/>
        <item x="390"/>
        <item x="628"/>
        <item x="621"/>
        <item x="316"/>
        <item x="207"/>
        <item x="802"/>
        <item x="534"/>
        <item x="731"/>
        <item x="540"/>
        <item x="736"/>
        <item x="521"/>
        <item x="453"/>
        <item x="765"/>
        <item x="751"/>
        <item x="302"/>
        <item x="412"/>
        <item x="271"/>
        <item x="813"/>
        <item x="314"/>
        <item x="501"/>
        <item x="368"/>
        <item x="761"/>
        <item x="644"/>
        <item x="543"/>
        <item x="1"/>
        <item x="0"/>
        <item x="748"/>
        <item x="355"/>
        <item x="612"/>
        <item x="336"/>
        <item x="136"/>
        <item x="257"/>
        <item x="440"/>
        <item x="606"/>
        <item x="322"/>
        <item x="332"/>
        <item x="227"/>
        <item x="292"/>
        <item x="774"/>
        <item x="695"/>
        <item x="83"/>
        <item x="415"/>
        <item x="192"/>
        <item x="186"/>
        <item x="423"/>
        <item x="772"/>
        <item x="687"/>
        <item x="311"/>
        <item x="408"/>
        <item x="472"/>
        <item x="387"/>
        <item x="394"/>
        <item x="420"/>
        <item x="238"/>
        <item x="523"/>
        <item x="131"/>
        <item x="26"/>
        <item x="468"/>
        <item x="697"/>
        <item x="503"/>
        <item x="346"/>
        <item x="447"/>
        <item x="236"/>
        <item x="798"/>
        <item x="562"/>
        <item x="587"/>
        <item x="356"/>
        <item x="155"/>
        <item x="267"/>
        <item x="158"/>
        <item x="188"/>
        <item x="180"/>
        <item x="20"/>
        <item x="113"/>
        <item x="432"/>
        <item x="194"/>
        <item x="775"/>
        <item x="627"/>
        <item x="193"/>
        <item x="258"/>
        <item x="93"/>
        <item x="39"/>
        <item x="110"/>
        <item x="75"/>
        <item x="217"/>
        <item x="209"/>
        <item x="60"/>
        <item x="137"/>
        <item x="334"/>
        <item x="33"/>
        <item x="504"/>
        <item x="62"/>
        <item x="291"/>
        <item x="118"/>
        <item x="21"/>
        <item x="149"/>
        <item x="4"/>
        <item x="239"/>
        <item x="2"/>
        <item x="12"/>
        <item x="738"/>
        <item x="176"/>
        <item x="295"/>
        <item x="269"/>
        <item x="245"/>
        <item x="546"/>
        <item x="479"/>
        <item x="530"/>
        <item x="789"/>
        <item x="6"/>
        <item x="276"/>
        <item x="11"/>
        <item x="304"/>
        <item x="294"/>
        <item x="29"/>
        <item x="780"/>
        <item x="35"/>
        <item x="23"/>
        <item x="640"/>
        <item x="519"/>
        <item x="474"/>
        <item x="221"/>
        <item x="333"/>
        <item x="143"/>
        <item x="345"/>
        <item x="120"/>
        <item x="320"/>
        <item x="459"/>
        <item x="428"/>
        <item x="405"/>
        <item x="701"/>
        <item x="126"/>
        <item x="484"/>
        <item x="146"/>
        <item x="187"/>
        <item x="181"/>
        <item x="170"/>
        <item x="620"/>
        <item x="34"/>
        <item x="67"/>
        <item x="115"/>
        <item x="464"/>
        <item x="769"/>
        <item x="500"/>
        <item x="219"/>
        <item x="321"/>
        <item x="444"/>
        <item x="152"/>
        <item x="532"/>
        <item x="234"/>
        <item x="168"/>
        <item x="416"/>
        <item x="636"/>
        <item x="740"/>
        <item x="376"/>
        <item x="563"/>
        <item x="289"/>
        <item x="437"/>
        <item x="728"/>
        <item x="498"/>
        <item x="284"/>
        <item x="10"/>
        <item x="374"/>
        <item x="220"/>
        <item x="46"/>
        <item x="254"/>
        <item x="391"/>
        <item x="57"/>
        <item x="309"/>
        <item x="488"/>
        <item x="797"/>
        <item x="260"/>
        <item x="366"/>
        <item x="585"/>
        <item x="360"/>
        <item x="85"/>
        <item x="31"/>
        <item x="804"/>
        <item x="174"/>
        <item x="99"/>
        <item x="109"/>
        <item x="259"/>
        <item x="140"/>
        <item x="72"/>
        <item x="50"/>
        <item x="82"/>
        <item x="28"/>
        <item x="224"/>
        <item x="293"/>
        <item x="482"/>
        <item x="144"/>
        <item x="177"/>
        <item x="362"/>
        <item x="132"/>
        <item x="97"/>
        <item x="98"/>
        <item x="121"/>
        <item x="223"/>
        <item x="381"/>
        <item x="127"/>
        <item x="506"/>
        <item x="502"/>
        <item x="71"/>
        <item x="211"/>
        <item x="125"/>
        <item x="480"/>
        <item x="570"/>
        <item x="771"/>
        <item x="262"/>
        <item x="95"/>
        <item x="111"/>
        <item x="319"/>
        <item x="607"/>
        <item x="548"/>
        <item x="631"/>
        <item x="591"/>
        <item x="66"/>
        <item x="660"/>
        <item x="306"/>
        <item x="795"/>
        <item x="372"/>
        <item x="307"/>
        <item x="689"/>
        <item x="667"/>
        <item x="589"/>
        <item x="601"/>
        <item x="581"/>
        <item x="816"/>
        <item x="760"/>
        <item x="794"/>
        <item x="691"/>
        <item x="541"/>
        <item x="672"/>
        <item x="588"/>
        <item x="675"/>
        <item x="286"/>
        <item x="602"/>
        <item x="457"/>
        <item x="443"/>
        <item x="538"/>
        <item x="768"/>
        <item x="815"/>
        <item x="739"/>
        <item x="718"/>
        <item x="101"/>
        <item x="737"/>
        <item x="616"/>
        <item x="576"/>
        <item x="615"/>
        <item x="429"/>
        <item x="596"/>
        <item x="202"/>
        <item x="471"/>
        <item x="762"/>
        <item x="727"/>
        <item x="393"/>
        <item x="650"/>
        <item x="340"/>
        <item x="814"/>
        <item x="237"/>
        <item x="783"/>
        <item x="407"/>
        <item x="633"/>
        <item x="550"/>
        <item x="626"/>
        <item x="201"/>
        <item x="337"/>
        <item x="198"/>
        <item x="803"/>
        <item x="252"/>
        <item x="270"/>
        <item x="714"/>
        <item x="465"/>
        <item x="88"/>
        <item x="433"/>
        <item x="556"/>
        <item x="578"/>
        <item x="169"/>
        <item x="509"/>
        <item x="702"/>
        <item x="107"/>
        <item x="141"/>
        <item x="788"/>
        <item x="646"/>
        <item x="735"/>
        <item x="395"/>
        <item x="807"/>
        <item x="533"/>
        <item x="478"/>
        <item x="384"/>
        <item x="104"/>
        <item x="715"/>
        <item x="746"/>
        <item x="156"/>
        <item x="364"/>
        <item x="575"/>
        <item x="668"/>
        <item x="446"/>
        <item x="246"/>
        <item x="758"/>
        <item x="516"/>
        <item x="462"/>
        <item x="582"/>
        <item x="473"/>
        <item x="707"/>
        <item x="586"/>
        <item x="818"/>
        <item x="757"/>
        <item x="159"/>
        <item x="763"/>
        <item x="204"/>
        <item x="343"/>
        <item x="342"/>
        <item x="520"/>
        <item x="290"/>
        <item x="564"/>
        <item x="705"/>
        <item x="460"/>
        <item x="685"/>
        <item x="648"/>
        <item x="717"/>
        <item x="693"/>
        <item x="678"/>
        <item x="558"/>
        <item x="712"/>
        <item x="790"/>
        <item x="551"/>
        <item x="559"/>
        <item x="808"/>
        <item x="741"/>
        <item x="696"/>
        <item x="492"/>
        <item x="622"/>
        <item x="513"/>
        <item x="703"/>
        <item x="281"/>
        <item x="421"/>
        <item x="361"/>
        <item x="571"/>
        <item x="567"/>
        <item x="658"/>
        <item x="750"/>
        <item x="456"/>
        <item x="730"/>
        <item x="720"/>
        <item x="431"/>
        <item x="733"/>
        <item x="335"/>
        <item x="491"/>
        <item x="373"/>
        <item x="231"/>
        <item x="594"/>
        <item x="461"/>
        <item x="683"/>
        <item x="812"/>
        <item x="557"/>
        <item x="350"/>
        <item x="676"/>
        <item x="638"/>
        <item x="617"/>
        <item x="256"/>
        <item x="723"/>
        <item x="348"/>
        <item x="458"/>
        <item x="392"/>
        <item x="469"/>
        <item x="483"/>
        <item x="754"/>
        <item x="686"/>
        <item x="451"/>
        <item x="624"/>
        <item x="61"/>
        <item x="266"/>
        <item x="323"/>
        <item x="542"/>
        <item x="455"/>
        <item x="630"/>
        <item x="688"/>
        <item x="398"/>
        <item x="642"/>
        <item x="522"/>
        <item x="164"/>
        <item x="365"/>
        <item x="268"/>
        <item x="172"/>
        <item x="40"/>
        <item x="369"/>
        <item x="684"/>
        <item x="756"/>
        <item x="452"/>
        <item x="713"/>
        <item x="647"/>
        <item x="112"/>
        <item x="409"/>
        <item x="330"/>
        <item x="699"/>
        <item x="645"/>
        <item x="625"/>
        <item x="210"/>
        <item x="466"/>
        <item x="354"/>
        <item x="755"/>
        <item x="14"/>
        <item x="525"/>
        <item x="285"/>
        <item x="310"/>
        <item x="184"/>
        <item x="787"/>
        <item x="595"/>
        <item x="507"/>
        <item x="183"/>
        <item x="298"/>
        <item x="275"/>
        <item x="89"/>
        <item x="189"/>
        <item x="91"/>
        <item x="139"/>
        <item x="173"/>
        <item x="226"/>
        <item x="27"/>
        <item x="404"/>
        <item x="382"/>
        <item x="96"/>
        <item x="242"/>
        <item x="496"/>
        <item x="663"/>
        <item x="19"/>
        <item x="73"/>
        <item x="214"/>
        <item x="63"/>
        <item x="353"/>
        <item x="463"/>
        <item x="536"/>
        <item x="413"/>
        <item x="232"/>
        <item x="698"/>
        <item x="442"/>
        <item x="235"/>
        <item x="799"/>
        <item x="629"/>
        <item x="45"/>
        <item x="806"/>
        <item x="283"/>
        <item x="375"/>
        <item x="512"/>
        <item x="664"/>
        <item x="527"/>
        <item x="25"/>
        <item x="92"/>
        <item x="656"/>
        <item x="618"/>
        <item x="249"/>
        <item x="313"/>
        <item x="272"/>
        <item x="682"/>
        <item x="171"/>
        <item x="490"/>
        <item x="371"/>
        <item x="436"/>
        <item x="753"/>
        <item x="241"/>
        <item x="200"/>
        <item x="247"/>
        <item x="244"/>
        <item x="435"/>
        <item x="274"/>
        <item x="130"/>
        <item x="102"/>
        <item x="9"/>
        <item x="665"/>
        <item x="105"/>
        <item x="300"/>
        <item x="44"/>
        <item x="151"/>
        <item x="326"/>
        <item x="157"/>
        <item x="565"/>
        <item x="486"/>
        <item x="526"/>
        <item x="441"/>
        <item x="724"/>
        <item x="719"/>
        <item x="30"/>
        <item x="399"/>
        <item x="759"/>
        <item x="609"/>
        <item x="324"/>
        <item x="438"/>
        <item x="599"/>
        <item x="673"/>
        <item x="747"/>
        <item x="240"/>
        <item x="694"/>
        <item x="494"/>
        <item x="308"/>
        <item x="338"/>
        <item x="70"/>
        <item x="179"/>
        <item x="537"/>
        <item x="666"/>
        <item x="655"/>
        <item x="511"/>
        <item x="425"/>
        <item x="592"/>
        <item x="352"/>
        <item x="493"/>
        <item x="218"/>
        <item x="487"/>
        <item x="568"/>
        <item x="671"/>
        <item x="611"/>
        <item x="635"/>
        <item x="766"/>
        <item x="603"/>
        <item x="153"/>
        <item x="84"/>
        <item x="572"/>
        <item x="770"/>
        <item x="729"/>
        <item x="681"/>
        <item x="253"/>
        <item x="195"/>
        <item x="233"/>
        <item x="476"/>
        <item x="197"/>
        <item x="430"/>
        <item x="680"/>
        <item x="229"/>
        <item x="161"/>
        <item x="22"/>
        <item x="162"/>
        <item x="18"/>
        <item x="264"/>
        <item x="7"/>
        <item x="51"/>
        <item x="48"/>
        <item x="74"/>
        <item x="42"/>
        <item x="377"/>
        <item x="69"/>
        <item x="312"/>
        <item x="128"/>
        <item x="363"/>
        <item x="78"/>
        <item x="215"/>
        <item x="359"/>
        <item x="133"/>
        <item x="454"/>
        <item x="579"/>
        <item x="301"/>
        <item x="150"/>
        <item x="303"/>
        <item x="554"/>
        <item x="80"/>
        <item x="299"/>
        <item x="634"/>
        <item x="643"/>
        <item x="145"/>
        <item x="651"/>
        <item x="160"/>
        <item x="116"/>
        <item x="801"/>
        <item x="414"/>
        <item x="449"/>
        <item x="208"/>
        <item x="427"/>
        <item x="397"/>
        <item x="785"/>
        <item x="539"/>
        <item x="400"/>
        <item x="175"/>
        <item x="417"/>
        <item x="561"/>
        <item x="560"/>
        <item x="225"/>
        <item x="255"/>
        <item x="243"/>
        <item x="555"/>
        <item x="273"/>
        <item x="380"/>
        <item x="318"/>
        <item x="370"/>
        <item x="165"/>
        <item x="524"/>
        <item x="248"/>
        <item x="632"/>
        <item x="205"/>
        <item x="261"/>
        <item x="547"/>
        <item x="297"/>
        <item x="43"/>
        <item x="367"/>
        <item x="124"/>
        <item x="206"/>
        <item x="199"/>
        <item x="614"/>
        <item x="196"/>
        <item x="76"/>
        <item x="341"/>
        <item x="24"/>
        <item x="81"/>
        <item x="32"/>
        <item x="203"/>
        <item x="470"/>
        <item x="331"/>
        <item x="495"/>
        <item x="56"/>
        <item x="135"/>
        <item x="279"/>
        <item x="41"/>
        <item x="357"/>
        <item x="114"/>
        <item x="123"/>
        <item x="566"/>
        <item x="781"/>
        <item x="119"/>
        <item x="106"/>
        <item x="147"/>
        <item x="424"/>
        <item x="277"/>
        <item x="349"/>
        <item x="163"/>
        <item x="13"/>
        <item x="191"/>
        <item x="590"/>
        <item x="505"/>
        <item x="657"/>
        <item x="251"/>
        <item x="182"/>
        <item x="213"/>
        <item x="59"/>
        <item x="90"/>
        <item x="250"/>
        <item x="129"/>
        <item x="439"/>
        <item x="79"/>
        <item x="117"/>
        <item x="230"/>
        <item x="86"/>
        <item x="388"/>
        <item x="36"/>
        <item x="58"/>
        <item x="87"/>
        <item x="288"/>
        <item x="597"/>
        <item x="77"/>
        <item x="17"/>
        <item x="68"/>
        <item x="52"/>
        <item x="166"/>
        <item x="499"/>
        <item x="445"/>
        <item x="652"/>
        <item x="574"/>
        <item x="108"/>
        <item x="347"/>
        <item x="639"/>
        <item x="37"/>
        <item x="637"/>
        <item x="212"/>
        <item x="515"/>
        <item x="5"/>
        <item x="777"/>
        <item x="786"/>
        <item x="577"/>
        <item x="692"/>
        <item x="583"/>
        <item x="325"/>
        <item x="809"/>
        <item x="339"/>
        <item x="674"/>
        <item x="16"/>
        <item x="544"/>
        <item x="100"/>
        <item x="598"/>
        <item x="3"/>
        <item x="784"/>
        <item x="593"/>
        <item x="477"/>
        <item x="434"/>
        <item x="605"/>
        <item x="722"/>
        <item x="406"/>
        <item x="396"/>
        <item x="662"/>
        <item x="743"/>
        <item x="669"/>
        <item x="450"/>
        <item x="389"/>
        <item x="378"/>
        <item x="53"/>
        <item x="265"/>
        <item x="706"/>
        <item x="467"/>
        <item x="122"/>
        <item x="517"/>
        <item x="167"/>
        <item x="280"/>
        <item x="142"/>
        <item x="178"/>
        <item x="422"/>
        <item x="216"/>
        <item x="94"/>
        <item x="148"/>
        <item x="222"/>
        <item x="134"/>
        <item x="138"/>
        <item x="38"/>
        <item x="15"/>
        <item x="418"/>
        <item x="584"/>
        <item x="383"/>
        <item x="745"/>
        <item x="732"/>
        <item x="749"/>
        <item x="810"/>
        <item x="800"/>
        <item x="716"/>
        <item x="653"/>
        <item x="752"/>
        <item x="725"/>
        <item x="315"/>
        <item x="619"/>
        <item x="419"/>
        <item x="779"/>
        <item x="47"/>
        <item x="791"/>
        <item x="514"/>
        <item x="610"/>
        <item x="103"/>
        <item x="426"/>
        <item x="328"/>
        <item x="708"/>
        <item x="623"/>
        <item x="481"/>
        <item x="641"/>
        <item x="296"/>
        <item x="529"/>
        <item x="535"/>
        <item x="690"/>
        <item x="764"/>
        <item x="485"/>
        <item x="497"/>
        <item x="649"/>
        <item x="402"/>
        <item x="704"/>
        <item x="518"/>
        <item x="817"/>
        <item x="661"/>
        <item x="569"/>
        <item x="796"/>
        <item x="552"/>
        <item x="317"/>
        <item x="263"/>
        <item x="344"/>
        <item x="49"/>
        <item x="287"/>
        <item x="185"/>
        <item x="489"/>
        <item x="659"/>
        <item x="545"/>
        <item x="358"/>
        <item x="190"/>
        <item x="411"/>
        <item x="700"/>
        <item x="403"/>
        <item x="410"/>
        <item x="573"/>
        <item x="734"/>
        <item x="549"/>
        <item x="580"/>
        <item x="8"/>
        <item t="default"/>
      </items>
    </pivotField>
    <pivotField compact="0" outline="0" showAll="0">
      <items count="819">
        <item x="457"/>
        <item x="156"/>
        <item x="489"/>
        <item x="62"/>
        <item x="626"/>
        <item x="74"/>
        <item x="84"/>
        <item x="38"/>
        <item x="92"/>
        <item x="11"/>
        <item x="109"/>
        <item x="274"/>
        <item x="810"/>
        <item x="545"/>
        <item x="122"/>
        <item x="28"/>
        <item x="22"/>
        <item x="779"/>
        <item x="34"/>
        <item x="373"/>
        <item x="33"/>
        <item x="30"/>
        <item x="805"/>
        <item x="244"/>
        <item x="283"/>
        <item x="19"/>
        <item x="112"/>
        <item x="741"/>
        <item x="192"/>
        <item x="200"/>
        <item x="101"/>
        <item x="685"/>
        <item x="694"/>
        <item x="798"/>
        <item x="478"/>
        <item x="679"/>
        <item x="731"/>
        <item x="102"/>
        <item x="516"/>
        <item x="742"/>
        <item x="58"/>
        <item x="141"/>
        <item x="541"/>
        <item x="105"/>
        <item x="99"/>
        <item x="127"/>
        <item x="358"/>
        <item x="668"/>
        <item x="780"/>
        <item x="146"/>
        <item x="438"/>
        <item x="78"/>
        <item x="12"/>
        <item x="212"/>
        <item x="395"/>
        <item x="132"/>
        <item x="670"/>
        <item x="118"/>
        <item x="387"/>
        <item x="35"/>
        <item x="249"/>
        <item x="89"/>
        <item x="504"/>
        <item x="374"/>
        <item x="162"/>
        <item x="697"/>
        <item x="722"/>
        <item x="539"/>
        <item x="627"/>
        <item x="604"/>
        <item x="314"/>
        <item x="64"/>
        <item x="663"/>
        <item x="698"/>
        <item x="718"/>
        <item x="752"/>
        <item x="511"/>
        <item x="712"/>
        <item x="501"/>
        <item x="690"/>
        <item x="683"/>
        <item x="574"/>
        <item x="630"/>
        <item x="794"/>
        <item x="126"/>
        <item x="279"/>
        <item x="480"/>
        <item x="622"/>
        <item x="707"/>
        <item x="565"/>
        <item x="46"/>
        <item x="36"/>
        <item x="447"/>
        <item x="705"/>
        <item x="380"/>
        <item x="594"/>
        <item x="138"/>
        <item x="248"/>
        <item x="104"/>
        <item x="95"/>
        <item x="746"/>
        <item x="243"/>
        <item x="437"/>
        <item x="572"/>
        <item x="536"/>
        <item x="335"/>
        <item x="691"/>
        <item x="624"/>
        <item x="405"/>
        <item x="803"/>
        <item x="451"/>
        <item x="73"/>
        <item x="47"/>
        <item x="778"/>
        <item x="696"/>
        <item x="817"/>
        <item x="659"/>
        <item x="479"/>
        <item x="210"/>
        <item x="124"/>
        <item x="689"/>
        <item x="302"/>
        <item x="52"/>
        <item x="701"/>
        <item x="578"/>
        <item x="653"/>
        <item x="152"/>
        <item x="582"/>
        <item x="340"/>
        <item x="751"/>
        <item x="575"/>
        <item x="759"/>
        <item x="301"/>
        <item x="362"/>
        <item x="593"/>
        <item x="460"/>
        <item x="429"/>
        <item x="649"/>
        <item x="735"/>
        <item x="661"/>
        <item x="547"/>
        <item x="557"/>
        <item x="566"/>
        <item x="711"/>
        <item x="558"/>
        <item x="640"/>
        <item x="733"/>
        <item x="484"/>
        <item x="452"/>
        <item x="25"/>
        <item x="586"/>
        <item x="256"/>
        <item x="648"/>
        <item x="675"/>
        <item x="595"/>
        <item x="808"/>
        <item x="514"/>
        <item x="295"/>
        <item x="288"/>
        <item x="716"/>
        <item x="420"/>
        <item x="804"/>
        <item x="218"/>
        <item x="750"/>
        <item x="315"/>
        <item x="551"/>
        <item x="481"/>
        <item x="77"/>
        <item x="554"/>
        <item x="665"/>
        <item x="114"/>
        <item x="775"/>
        <item x="257"/>
        <item x="63"/>
        <item x="167"/>
        <item x="739"/>
        <item x="271"/>
        <item x="43"/>
        <item x="398"/>
        <item x="97"/>
        <item x="261"/>
        <item x="434"/>
        <item x="556"/>
        <item x="811"/>
        <item x="591"/>
        <item x="678"/>
        <item x="411"/>
        <item x="308"/>
        <item x="85"/>
        <item x="16"/>
        <item x="769"/>
        <item x="407"/>
        <item x="91"/>
        <item x="189"/>
        <item x="571"/>
        <item x="151"/>
        <item x="602"/>
        <item x="497"/>
        <item x="789"/>
        <item x="136"/>
        <item x="59"/>
        <item x="32"/>
        <item x="503"/>
        <item x="61"/>
        <item x="20"/>
        <item x="290"/>
        <item x="238"/>
        <item x="2"/>
        <item x="797"/>
        <item x="116"/>
        <item x="352"/>
        <item x="564"/>
        <item x="425"/>
        <item x="221"/>
        <item x="646"/>
        <item x="638"/>
        <item x="224"/>
        <item x="611"/>
        <item x="723"/>
        <item x="231"/>
        <item x="370"/>
        <item x="155"/>
        <item x="700"/>
        <item x="191"/>
        <item x="110"/>
        <item x="519"/>
        <item x="234"/>
        <item x="587"/>
        <item x="430"/>
        <item x="305"/>
        <item x="801"/>
        <item x="392"/>
        <item x="215"/>
        <item x="187"/>
        <item x="117"/>
        <item x="179"/>
        <item x="336"/>
        <item x="782"/>
        <item x="651"/>
        <item x="8"/>
        <item x="465"/>
        <item x="744"/>
        <item x="443"/>
        <item x="76"/>
        <item x="181"/>
        <item x="377"/>
        <item x="393"/>
        <item x="607"/>
        <item x="520"/>
        <item x="165"/>
        <item x="356"/>
        <item x="495"/>
        <item x="796"/>
        <item x="235"/>
        <item x="300"/>
        <item x="490"/>
        <item x="736"/>
        <item x="153"/>
        <item x="531"/>
        <item x="774"/>
        <item x="171"/>
        <item x="727"/>
        <item x="672"/>
        <item x="687"/>
        <item x="270"/>
        <item x="208"/>
        <item x="216"/>
        <item x="233"/>
        <item x="193"/>
        <item x="428"/>
        <item x="706"/>
        <item x="612"/>
        <item x="639"/>
        <item x="676"/>
        <item x="610"/>
        <item x="486"/>
        <item x="103"/>
        <item x="669"/>
        <item x="777"/>
        <item x="533"/>
        <item x="677"/>
        <item x="570"/>
        <item x="749"/>
        <item x="740"/>
        <item x="692"/>
        <item x="360"/>
        <item x="763"/>
        <item x="194"/>
        <item x="812"/>
        <item x="383"/>
        <item x="431"/>
        <item x="728"/>
        <item x="217"/>
        <item x="351"/>
        <item x="260"/>
        <item x="209"/>
        <item x="645"/>
        <item x="140"/>
        <item x="111"/>
        <item x="476"/>
        <item x="787"/>
        <item x="106"/>
        <item x="262"/>
        <item x="415"/>
        <item x="90"/>
        <item x="786"/>
        <item x="381"/>
        <item x="172"/>
        <item x="299"/>
        <item x="312"/>
        <item x="297"/>
        <item x="734"/>
        <item x="432"/>
        <item x="87"/>
        <item x="577"/>
        <item x="632"/>
        <item x="241"/>
        <item x="813"/>
        <item x="236"/>
        <item x="770"/>
        <item x="714"/>
        <item x="745"/>
        <item x="51"/>
        <item x="196"/>
        <item x="401"/>
        <item x="472"/>
        <item x="616"/>
        <item x="259"/>
        <item x="310"/>
        <item x="150"/>
        <item x="681"/>
        <item x="666"/>
        <item x="276"/>
        <item x="68"/>
        <item x="130"/>
        <item x="400"/>
        <item x="402"/>
        <item x="660"/>
        <item x="39"/>
        <item x="747"/>
        <item x="579"/>
        <item x="228"/>
        <item x="764"/>
        <item x="589"/>
        <item x="788"/>
        <item x="708"/>
        <item x="378"/>
        <item x="350"/>
        <item x="384"/>
        <item x="562"/>
        <item x="389"/>
        <item x="353"/>
        <item x="772"/>
        <item x="134"/>
        <item x="637"/>
        <item x="450"/>
        <item x="83"/>
        <item x="291"/>
        <item x="268"/>
        <item x="686"/>
        <item x="355"/>
        <item x="266"/>
        <item x="157"/>
        <item x="439"/>
        <item x="82"/>
        <item x="471"/>
        <item x="294"/>
        <item x="783"/>
        <item x="56"/>
        <item x="9"/>
        <item x="466"/>
        <item x="264"/>
        <item x="147"/>
        <item x="121"/>
        <item x="93"/>
        <item x="14"/>
        <item x="652"/>
        <item x="37"/>
        <item x="177"/>
        <item x="498"/>
        <item x="703"/>
        <item x="761"/>
        <item x="202"/>
        <item x="406"/>
        <item x="332"/>
        <item x="254"/>
        <item x="287"/>
        <item x="596"/>
        <item x="423"/>
        <item x="496"/>
        <item x="391"/>
        <item x="357"/>
        <item x="48"/>
        <item x="433"/>
        <item x="227"/>
        <item x="655"/>
        <item x="424"/>
        <item x="464"/>
        <item x="269"/>
        <item x="762"/>
        <item x="614"/>
        <item x="470"/>
        <item x="436"/>
        <item x="629"/>
        <item x="454"/>
        <item x="455"/>
        <item x="512"/>
        <item x="580"/>
        <item x="540"/>
        <item x="307"/>
        <item x="371"/>
        <item x="54"/>
        <item x="178"/>
        <item x="341"/>
        <item x="286"/>
        <item x="791"/>
        <item x="613"/>
        <item x="42"/>
        <item x="296"/>
        <item x="559"/>
        <item x="214"/>
        <item x="416"/>
        <item x="642"/>
        <item x="560"/>
        <item x="399"/>
        <item x="41"/>
        <item x="298"/>
        <item x="330"/>
        <item x="159"/>
        <item x="633"/>
        <item x="421"/>
        <item x="174"/>
        <item x="207"/>
        <item x="348"/>
        <item x="546"/>
        <item x="67"/>
        <item x="75"/>
        <item x="800"/>
        <item x="115"/>
        <item x="205"/>
        <item x="195"/>
        <item x="426"/>
        <item x="650"/>
        <item x="198"/>
        <item x="396"/>
        <item x="448"/>
        <item x="631"/>
        <item x="164"/>
        <item x="379"/>
        <item x="369"/>
        <item x="317"/>
        <item x="247"/>
        <item x="242"/>
        <item x="53"/>
        <item x="125"/>
        <item x="346"/>
        <item x="473"/>
        <item x="220"/>
        <item x="313"/>
        <item x="337"/>
        <item x="275"/>
        <item x="10"/>
        <item x="621"/>
        <item x="584"/>
        <item x="743"/>
        <item x="605"/>
        <item x="446"/>
        <item x="623"/>
        <item x="190"/>
        <item x="449"/>
        <item x="388"/>
        <item x="781"/>
        <item x="760"/>
        <item x="500"/>
        <item x="367"/>
        <item x="643"/>
        <item x="135"/>
        <item x="487"/>
        <item x="186"/>
        <item x="790"/>
        <item x="282"/>
        <item x="815"/>
        <item x="693"/>
        <item x="361"/>
        <item x="555"/>
        <item x="568"/>
        <item x="347"/>
        <item x="576"/>
        <item x="21"/>
        <item x="161"/>
        <item x="55"/>
        <item x="199"/>
        <item x="522"/>
        <item x="368"/>
        <item x="468"/>
        <item x="793"/>
        <item x="674"/>
        <item x="482"/>
        <item x="753"/>
        <item x="60"/>
        <item x="644"/>
        <item x="721"/>
        <item x="530"/>
        <item x="1"/>
        <item x="603"/>
        <item x="725"/>
        <item x="509"/>
        <item x="0"/>
        <item x="542"/>
        <item x="145"/>
        <item x="137"/>
        <item x="206"/>
        <item x="506"/>
        <item x="222"/>
        <item x="120"/>
        <item x="592"/>
        <item x="569"/>
        <item x="410"/>
        <item x="792"/>
        <item x="552"/>
        <item x="225"/>
        <item x="149"/>
        <item x="366"/>
        <item x="553"/>
        <item x="144"/>
        <item x="413"/>
        <item x="523"/>
        <item x="142"/>
        <item x="29"/>
        <item x="65"/>
        <item x="397"/>
        <item x="758"/>
        <item x="240"/>
        <item x="688"/>
        <item x="24"/>
        <item x="671"/>
        <item x="129"/>
        <item x="70"/>
        <item x="408"/>
        <item x="598"/>
        <item x="526"/>
        <item x="809"/>
        <item x="658"/>
        <item x="766"/>
        <item x="458"/>
        <item x="230"/>
        <item x="491"/>
        <item x="729"/>
        <item x="702"/>
        <item x="226"/>
        <item x="304"/>
        <item x="166"/>
        <item x="372"/>
        <item x="732"/>
        <item x="765"/>
        <item x="327"/>
        <item x="349"/>
        <item x="154"/>
        <item x="529"/>
        <item x="4"/>
        <item x="133"/>
        <item x="339"/>
        <item x="799"/>
        <item x="715"/>
        <item x="50"/>
        <item x="513"/>
        <item x="537"/>
        <item x="201"/>
        <item x="322"/>
        <item x="328"/>
        <item x="281"/>
        <item x="618"/>
        <item x="345"/>
        <item x="515"/>
        <item x="532"/>
        <item x="684"/>
        <item x="342"/>
        <item x="72"/>
        <item x="213"/>
        <item x="673"/>
        <item x="414"/>
        <item x="331"/>
        <item x="185"/>
        <item x="771"/>
        <item x="422"/>
        <item x="600"/>
        <item x="588"/>
        <item x="635"/>
        <item x="615"/>
        <item x="442"/>
        <item x="814"/>
        <item x="717"/>
        <item x="456"/>
        <item x="738"/>
        <item x="100"/>
        <item x="767"/>
        <item x="44"/>
        <item x="543"/>
        <item x="724"/>
        <item x="682"/>
        <item x="469"/>
        <item x="494"/>
        <item x="107"/>
        <item x="3"/>
        <item x="15"/>
        <item x="123"/>
        <item x="5"/>
        <item x="324"/>
        <item x="417"/>
        <item x="204"/>
        <item x="656"/>
        <item x="418"/>
        <item x="278"/>
        <item x="128"/>
        <item x="86"/>
        <item x="17"/>
        <item x="79"/>
        <item x="654"/>
        <item x="477"/>
        <item x="303"/>
        <item x="499"/>
        <item x="285"/>
        <item x="601"/>
        <item x="444"/>
        <item x="730"/>
        <item x="255"/>
        <item x="316"/>
        <item x="343"/>
        <item x="534"/>
        <item x="517"/>
        <item x="321"/>
        <item x="320"/>
        <item x="182"/>
        <item x="176"/>
        <item x="561"/>
        <item x="404"/>
        <item x="344"/>
        <item x="113"/>
        <item x="409"/>
        <item x="475"/>
        <item x="726"/>
        <item x="474"/>
        <item x="567"/>
        <item x="318"/>
        <item x="606"/>
        <item x="664"/>
        <item x="617"/>
        <item x="323"/>
        <item x="49"/>
        <item x="81"/>
        <item x="71"/>
        <item x="139"/>
        <item x="258"/>
        <item x="108"/>
        <item x="173"/>
        <item x="98"/>
        <item x="143"/>
        <item x="463"/>
        <item x="435"/>
        <item x="246"/>
        <item x="329"/>
        <item x="326"/>
        <item x="365"/>
        <item x="45"/>
        <item x="253"/>
        <item x="293"/>
        <item x="507"/>
        <item x="66"/>
        <item x="219"/>
        <item x="169"/>
        <item x="527"/>
        <item x="375"/>
        <item x="180"/>
        <item x="488"/>
        <item x="599"/>
        <item x="289"/>
        <item x="544"/>
        <item x="88"/>
        <item x="188"/>
        <item x="284"/>
        <item x="183"/>
        <item x="524"/>
        <item x="13"/>
        <item x="309"/>
        <item x="26"/>
        <item x="403"/>
        <item x="754"/>
        <item x="518"/>
        <item x="175"/>
        <item x="748"/>
        <item x="57"/>
        <item x="795"/>
        <item x="620"/>
        <item x="376"/>
        <item x="359"/>
        <item x="338"/>
        <item x="440"/>
        <item x="412"/>
        <item x="363"/>
        <item x="311"/>
        <item x="583"/>
        <item x="382"/>
        <item x="525"/>
        <item x="535"/>
        <item x="485"/>
        <item x="462"/>
        <item x="27"/>
        <item x="292"/>
        <item x="229"/>
        <item x="96"/>
        <item x="80"/>
        <item x="232"/>
        <item x="719"/>
        <item x="619"/>
        <item x="334"/>
        <item x="502"/>
        <item x="333"/>
        <item x="710"/>
        <item x="6"/>
        <item x="427"/>
        <item x="548"/>
        <item x="510"/>
        <item x="505"/>
        <item x="467"/>
        <item x="223"/>
        <item x="680"/>
        <item x="647"/>
        <item x="280"/>
        <item x="390"/>
        <item x="492"/>
        <item x="709"/>
        <item x="277"/>
        <item x="237"/>
        <item x="419"/>
        <item x="737"/>
        <item x="773"/>
        <item x="386"/>
        <item x="720"/>
        <item x="609"/>
        <item x="250"/>
        <item x="628"/>
        <item x="453"/>
        <item x="699"/>
        <item x="493"/>
        <item x="667"/>
        <item x="445"/>
        <item x="245"/>
        <item x="757"/>
        <item x="538"/>
        <item x="784"/>
        <item x="203"/>
        <item x="251"/>
        <item x="197"/>
        <item x="802"/>
        <item x="806"/>
        <item x="394"/>
        <item x="508"/>
        <item x="168"/>
        <item x="585"/>
        <item x="549"/>
        <item x="625"/>
        <item x="713"/>
        <item x="563"/>
        <item x="704"/>
        <item x="459"/>
        <item x="158"/>
        <item x="756"/>
        <item x="441"/>
        <item x="634"/>
        <item x="265"/>
        <item x="483"/>
        <item x="119"/>
        <item x="319"/>
        <item x="148"/>
        <item x="69"/>
        <item x="23"/>
        <item x="272"/>
        <item x="40"/>
        <item x="184"/>
        <item x="550"/>
        <item x="325"/>
        <item x="94"/>
        <item x="170"/>
        <item x="662"/>
        <item x="18"/>
        <item x="131"/>
        <item x="273"/>
        <item x="252"/>
        <item x="581"/>
        <item x="239"/>
        <item x="160"/>
        <item x="263"/>
        <item x="7"/>
        <item x="816"/>
        <item x="354"/>
        <item x="528"/>
        <item x="597"/>
        <item x="636"/>
        <item x="211"/>
        <item x="776"/>
        <item x="785"/>
        <item x="573"/>
        <item x="31"/>
        <item x="768"/>
        <item x="461"/>
        <item x="657"/>
        <item x="695"/>
        <item x="590"/>
        <item x="306"/>
        <item x="807"/>
        <item x="163"/>
        <item x="364"/>
        <item x="641"/>
        <item x="521"/>
        <item x="267"/>
        <item x="755"/>
        <item x="385"/>
        <item x="608"/>
        <item t="default"/>
      </items>
    </pivotField>
    <pivotField compact="0" outline="0" showAll="0"/>
    <pivotField axis="axisRow" compact="0" outline="0" showAll="0" sortType="descending">
      <items count="92">
        <item x="60"/>
        <item x="16"/>
        <item x="52"/>
        <item x="76"/>
        <item x="31"/>
        <item x="3"/>
        <item x="37"/>
        <item x="74"/>
        <item x="73"/>
        <item x="47"/>
        <item x="75"/>
        <item x="46"/>
        <item x="36"/>
        <item x="15"/>
        <item x="5"/>
        <item x="1"/>
        <item x="13"/>
        <item x="38"/>
        <item x="65"/>
        <item x="4"/>
        <item x="7"/>
        <item x="20"/>
        <item x="49"/>
        <item x="53"/>
        <item x="77"/>
        <item x="43"/>
        <item x="82"/>
        <item x="45"/>
        <item x="14"/>
        <item x="87"/>
        <item x="61"/>
        <item x="83"/>
        <item x="57"/>
        <item x="48"/>
        <item x="54"/>
        <item x="29"/>
        <item x="28"/>
        <item x="39"/>
        <item x="24"/>
        <item x="62"/>
        <item x="50"/>
        <item x="34"/>
        <item x="25"/>
        <item x="70"/>
        <item x="21"/>
        <item x="11"/>
        <item x="89"/>
        <item x="58"/>
        <item x="90"/>
        <item x="33"/>
        <item x="17"/>
        <item x="66"/>
        <item x="35"/>
        <item x="8"/>
        <item x="78"/>
        <item x="63"/>
        <item x="18"/>
        <item x="71"/>
        <item x="85"/>
        <item x="10"/>
        <item x="84"/>
        <item x="19"/>
        <item x="51"/>
        <item x="40"/>
        <item x="26"/>
        <item x="30"/>
        <item x="9"/>
        <item x="42"/>
        <item x="32"/>
        <item x="88"/>
        <item x="81"/>
        <item x="80"/>
        <item x="0"/>
        <item x="27"/>
        <item x="69"/>
        <item x="64"/>
        <item x="22"/>
        <item x="44"/>
        <item x="72"/>
        <item x="86"/>
        <item x="55"/>
        <item x="23"/>
        <item x="68"/>
        <item x="67"/>
        <item x="59"/>
        <item x="79"/>
        <item x="6"/>
        <item x="41"/>
        <item x="2"/>
        <item x="12"/>
        <item x="56"/>
        <item t="default"/>
      </items>
    </pivotField>
    <pivotField compact="0" outline="0" showAll="0">
      <items count="22">
        <item x="9"/>
        <item x="11"/>
        <item x="10"/>
        <item x="14"/>
        <item x="19"/>
        <item x="0"/>
        <item x="1"/>
        <item x="6"/>
        <item x="16"/>
        <item x="13"/>
        <item x="12"/>
        <item x="15"/>
        <item x="7"/>
        <item x="18"/>
        <item x="17"/>
        <item x="4"/>
        <item x="3"/>
        <item x="2"/>
        <item x="5"/>
        <item x="8"/>
        <item x="20"/>
        <item t="default"/>
      </items>
    </pivotField>
    <pivotField compact="0" outline="0" showAll="0">
      <items count="22">
        <item x="9"/>
        <item x="17"/>
        <item x="15"/>
        <item x="10"/>
        <item x="5"/>
        <item x="19"/>
        <item x="3"/>
        <item x="2"/>
        <item x="12"/>
        <item x="8"/>
        <item x="4"/>
        <item x="20"/>
        <item x="7"/>
        <item x="13"/>
        <item x="16"/>
        <item x="18"/>
        <item x="6"/>
        <item x="1"/>
        <item x="14"/>
        <item x="11"/>
        <item x="0"/>
        <item t="default"/>
      </items>
    </pivotField>
    <pivotField compact="0" numFmtId="1" outline="0" showAll="0">
      <items count="2787">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compact="0" numFmtId="1" outline="0" showAll="0">
      <items count="2599">
        <item h="1" x="3"/>
        <item h="1" x="2143"/>
        <item h="1" x="2220"/>
        <item h="1" x="2597"/>
        <item h="1" x="2202"/>
        <item h="1" x="1797"/>
        <item h="1" x="2596"/>
        <item h="1" x="2595"/>
        <item h="1" x="2594"/>
        <item h="1" x="2141"/>
        <item h="1" x="2593"/>
        <item h="1" x="2592"/>
        <item h="1" x="2591"/>
        <item h="1" x="2210"/>
        <item h="1" x="2214"/>
        <item h="1" x="2590"/>
        <item h="1" x="1877"/>
        <item h="1" x="2206"/>
        <item h="1" x="1667"/>
        <item h="1" x="1550"/>
        <item h="1" x="2589"/>
        <item h="1" x="2588"/>
        <item h="1" x="2211"/>
        <item h="1" x="2172"/>
        <item h="1" x="2587"/>
        <item h="1" x="2072"/>
        <item h="1" x="2125"/>
        <item h="1" x="2586"/>
        <item h="1" x="1872"/>
        <item h="1" x="2585"/>
        <item h="1" x="2584"/>
        <item h="1" x="2190"/>
        <item h="1" x="2200"/>
        <item h="1" x="2208"/>
        <item h="1" x="2193"/>
        <item h="1" x="1675"/>
        <item h="1" x="1806"/>
        <item h="1" x="2174"/>
        <item h="1" x="2583"/>
        <item h="1" x="2582"/>
        <item h="1" x="2581"/>
        <item h="1" x="2580"/>
        <item h="1" x="1761"/>
        <item h="1" x="2579"/>
        <item h="1" x="2578"/>
        <item h="1" x="2171"/>
        <item h="1" x="2577"/>
        <item h="1" x="2160"/>
        <item h="1" x="2576"/>
        <item h="1" x="2575"/>
        <item h="1" x="2574"/>
        <item h="1" x="2013"/>
        <item h="1" x="2127"/>
        <item h="1" x="2081"/>
        <item h="1" x="2573"/>
        <item h="1" x="1386"/>
        <item h="1" x="1754"/>
        <item h="1" x="1731"/>
        <item h="1" x="1940"/>
        <item h="1" x="2572"/>
        <item h="1" x="1609"/>
        <item h="1" x="2164"/>
        <item h="1" x="2037"/>
        <item h="1" x="2571"/>
        <item h="1" x="2570"/>
        <item h="1" x="2005"/>
        <item h="1" x="2569"/>
        <item h="1" x="2568"/>
        <item h="1" x="2567"/>
        <item h="1" x="2157"/>
        <item h="1" x="1349"/>
        <item h="1" x="2566"/>
        <item h="1" x="2189"/>
        <item h="1" x="2062"/>
        <item h="1" x="2175"/>
        <item h="1" x="2198"/>
        <item h="1" x="2565"/>
        <item h="1" x="667"/>
        <item h="1" x="2564"/>
        <item h="1" x="1993"/>
        <item h="1" x="2142"/>
        <item h="1" x="2188"/>
        <item h="1" x="1369"/>
        <item h="1" x="2563"/>
        <item h="1" x="2043"/>
        <item h="1" x="2178"/>
        <item h="1" x="2562"/>
        <item h="1" x="2053"/>
        <item h="1" x="2191"/>
        <item h="1" x="2561"/>
        <item h="1" x="2560"/>
        <item h="1" x="1968"/>
        <item h="1" x="1958"/>
        <item h="1" x="2134"/>
        <item h="1" x="2184"/>
        <item h="1" x="2559"/>
        <item h="1" x="2116"/>
        <item h="1" x="2558"/>
        <item h="1" x="1660"/>
        <item h="1" x="2557"/>
        <item h="1" x="2078"/>
        <item h="1" x="1982"/>
        <item h="1" x="2097"/>
        <item h="1" x="1560"/>
        <item h="1" x="2167"/>
        <item h="1" x="1620"/>
        <item h="1" x="2556"/>
        <item h="1" x="2555"/>
        <item h="1" x="2554"/>
        <item h="1" x="1589"/>
        <item h="1" x="1428"/>
        <item h="1" x="2553"/>
        <item h="1" x="2014"/>
        <item h="1" x="1020"/>
        <item h="1" x="1645"/>
        <item h="1" x="2181"/>
        <item h="1" x="2183"/>
        <item h="1" x="1599"/>
        <item h="1" x="2179"/>
        <item h="1" x="2552"/>
        <item h="1" x="1867"/>
        <item h="1" x="1869"/>
        <item h="1" x="2551"/>
        <item h="1" x="2550"/>
        <item h="1" x="2146"/>
        <item h="1" x="2549"/>
        <item h="1" x="2197"/>
        <item h="1" x="1929"/>
        <item h="1" x="2548"/>
        <item h="1" x="2547"/>
        <item h="1" x="2546"/>
        <item h="1" x="1594"/>
        <item h="1" x="2055"/>
        <item h="1" x="2087"/>
        <item h="1" x="2209"/>
        <item h="1" x="2545"/>
        <item h="1" x="2133"/>
        <item h="1" x="2544"/>
        <item h="1" x="2543"/>
        <item h="1" x="2542"/>
        <item h="1" x="2063"/>
        <item h="1" x="2113"/>
        <item h="1" x="2541"/>
        <item h="1" x="2126"/>
        <item h="1" x="1922"/>
        <item h="1" x="2540"/>
        <item h="1" x="1939"/>
        <item h="1" x="2158"/>
        <item h="1" x="2539"/>
        <item h="1" x="2538"/>
        <item h="1" x="2537"/>
        <item h="1" x="2536"/>
        <item h="1" x="2163"/>
        <item h="1" x="2065"/>
        <item h="1" x="2535"/>
        <item h="1" x="2534"/>
        <item h="1" x="2533"/>
        <item h="1" x="2532"/>
        <item h="1" x="2017"/>
        <item h="1" x="2531"/>
        <item h="1" x="2530"/>
        <item h="1" x="2529"/>
        <item h="1" x="2077"/>
        <item h="1" x="777"/>
        <item h="1" x="2109"/>
        <item h="1" x="1858"/>
        <item h="1" x="1000"/>
        <item h="1" x="2528"/>
        <item h="1" x="1837"/>
        <item h="1" x="1406"/>
        <item h="1" x="1944"/>
        <item h="1" x="2093"/>
        <item h="1" x="2527"/>
        <item h="1" x="2173"/>
        <item h="1" x="1706"/>
        <item h="1" x="1804"/>
        <item h="1" x="1274"/>
        <item h="1" x="2145"/>
        <item h="1" x="2082"/>
        <item h="1" x="2000"/>
        <item h="1" x="2526"/>
        <item h="1" x="2525"/>
        <item h="1" x="2524"/>
        <item h="1" x="1593"/>
        <item h="1" x="1740"/>
        <item h="1" x="2155"/>
        <item h="1" x="2111"/>
        <item h="1" x="1613"/>
        <item h="1" x="2523"/>
        <item h="1" x="2021"/>
        <item h="1" x="1932"/>
        <item h="1" x="2522"/>
        <item h="1" x="2521"/>
        <item h="1" x="2520"/>
        <item h="1" x="1302"/>
        <item h="1" x="2180"/>
        <item h="1" x="83"/>
        <item h="1" x="2519"/>
        <item h="1" x="1436"/>
        <item h="1" x="2518"/>
        <item h="1" x="2186"/>
        <item h="1" x="2517"/>
        <item h="1" x="207"/>
        <item h="1" x="2516"/>
        <item h="1" x="2108"/>
        <item h="1" x="2515"/>
        <item h="1" x="2092"/>
        <item h="1" x="1533"/>
        <item h="1" x="1801"/>
        <item h="1" x="2514"/>
        <item h="1" x="2513"/>
        <item h="1" x="1604"/>
        <item h="1" x="1947"/>
        <item h="1" x="2154"/>
        <item h="1" x="2512"/>
        <item h="1" x="2511"/>
        <item h="1" x="2510"/>
        <item h="1" x="1847"/>
        <item h="1" x="2066"/>
        <item h="1" x="1810"/>
        <item h="1" x="1719"/>
        <item h="1" x="2079"/>
        <item h="1" x="1009"/>
        <item h="1" x="1739"/>
        <item h="1" x="2509"/>
        <item h="1" x="1479"/>
        <item h="1" x="1353"/>
        <item h="1" x="2110"/>
        <item h="1" x="960"/>
        <item h="1" x="2508"/>
        <item h="1" x="2100"/>
        <item h="1" x="2507"/>
        <item h="1" x="2073"/>
        <item h="1" x="2506"/>
        <item h="1" x="1923"/>
        <item h="1" x="1914"/>
        <item h="1" x="2051"/>
        <item h="1" x="2136"/>
        <item h="1" x="2144"/>
        <item h="1" x="1067"/>
        <item h="1" x="2505"/>
        <item h="1" x="1943"/>
        <item h="1" x="2504"/>
        <item h="1" x="1770"/>
        <item h="1" x="2503"/>
        <item h="1" x="2161"/>
        <item h="1" x="1379"/>
        <item h="1" x="2217"/>
        <item h="1" x="2032"/>
        <item h="1" x="2129"/>
        <item h="1" x="1175"/>
        <item h="1" x="2502"/>
        <item h="1" x="2128"/>
        <item h="1" x="2007"/>
        <item h="1" x="1805"/>
        <item h="1" x="2501"/>
        <item h="1" x="1766"/>
        <item h="1" x="2035"/>
        <item h="1" x="1844"/>
        <item h="1" x="2089"/>
        <item h="1" x="2156"/>
        <item h="1" x="1938"/>
        <item h="1" x="2500"/>
        <item h="1" x="2182"/>
        <item h="1" x="2499"/>
        <item h="1" x="1537"/>
        <item h="1" x="2498"/>
        <item h="1" x="2497"/>
        <item h="1" x="1326"/>
        <item h="1" x="1979"/>
        <item h="1" x="2496"/>
        <item h="1" x="806"/>
        <item h="1" x="2495"/>
        <item h="1" x="2494"/>
        <item h="1" x="2493"/>
        <item h="1" x="1997"/>
        <item h="1" x="2219"/>
        <item h="1" x="1851"/>
        <item h="1" x="1964"/>
        <item h="1" x="2492"/>
        <item h="1" x="2491"/>
        <item h="1" x="2020"/>
        <item h="1" x="1959"/>
        <item h="1" x="2490"/>
        <item h="1" x="2489"/>
        <item h="1" x="1737"/>
        <item h="1" x="1949"/>
        <item h="1" x="1860"/>
        <item h="1" x="1925"/>
        <item h="1" x="2488"/>
        <item h="1" x="2487"/>
        <item h="1" x="2486"/>
        <item h="1" x="2140"/>
        <item h="1" x="2130"/>
        <item h="1" x="2485"/>
        <item h="1" x="2054"/>
        <item h="1" x="1748"/>
        <item h="1" x="2199"/>
        <item h="1" x="2177"/>
        <item h="1" x="1981"/>
        <item h="1" x="2484"/>
        <item h="1" x="2165"/>
        <item h="1" x="2090"/>
        <item h="1" x="2168"/>
        <item h="1" x="1921"/>
        <item h="1" x="2483"/>
        <item h="1" x="1780"/>
        <item h="1" x="2122"/>
        <item h="1" x="2088"/>
        <item h="1" x="2094"/>
        <item h="1" x="2057"/>
        <item h="1" x="2482"/>
        <item h="1" x="2481"/>
        <item h="1" x="1483"/>
        <item h="1" x="2480"/>
        <item h="1" x="1581"/>
        <item h="1" x="1888"/>
        <item h="1" x="1903"/>
        <item h="1" x="2085"/>
        <item h="1" x="704"/>
        <item h="1" x="2479"/>
        <item h="1" x="1889"/>
        <item h="1" x="2119"/>
        <item h="1" x="2478"/>
        <item h="1" x="2204"/>
        <item h="1" x="1961"/>
        <item h="1" x="2117"/>
        <item h="1" x="2011"/>
        <item h="1" x="1520"/>
        <item h="1" x="2039"/>
        <item h="1" x="1957"/>
        <item h="1" x="2218"/>
        <item h="1" x="1522"/>
        <item h="1" x="1118"/>
        <item h="1" x="2477"/>
        <item h="1" x="2476"/>
        <item h="1" x="2018"/>
        <item h="1" x="2475"/>
        <item h="1" x="2474"/>
        <item h="1" x="2150"/>
        <item h="1" x="2096"/>
        <item h="1" x="2473"/>
        <item h="1" x="1738"/>
        <item h="1" x="1213"/>
        <item h="1" x="2059"/>
        <item h="1" x="2070"/>
        <item h="1" x="2015"/>
        <item h="1" x="2472"/>
        <item h="1" x="1380"/>
        <item h="1" x="2471"/>
        <item h="1" x="1713"/>
        <item h="1" x="2470"/>
        <item h="1" x="2469"/>
        <item h="1" x="1852"/>
        <item h="1" x="2468"/>
        <item h="1" x="2058"/>
        <item h="1" x="2467"/>
        <item h="1" x="1984"/>
        <item h="1" x="2466"/>
        <item h="1" x="1704"/>
        <item h="1" x="2465"/>
        <item h="1" x="2464"/>
        <item h="1" x="2463"/>
        <item h="1" x="1846"/>
        <item h="1" x="1670"/>
        <item h="1" x="1986"/>
        <item h="1" x="2462"/>
        <item h="1" x="1647"/>
        <item h="1" x="2461"/>
        <item h="1" x="2460"/>
        <item h="1" x="2459"/>
        <item h="1" x="2458"/>
        <item h="1" x="2027"/>
        <item h="1" x="1480"/>
        <item h="1" x="2457"/>
        <item h="1" x="1946"/>
        <item h="1" x="2456"/>
        <item h="1" x="2106"/>
        <item h="1" x="1977"/>
        <item h="1" x="1547"/>
        <item h="1" x="2004"/>
        <item h="1" x="2455"/>
        <item h="1" x="2195"/>
        <item h="1" x="1510"/>
        <item h="1" x="2139"/>
        <item h="1" x="2151"/>
        <item h="1" x="2047"/>
        <item h="1" x="1992"/>
        <item h="1" x="2031"/>
        <item h="1" x="2454"/>
        <item h="1" x="1848"/>
        <item h="1" x="2185"/>
        <item h="1" x="1716"/>
        <item h="1" x="2453"/>
        <item h="1" x="2452"/>
        <item h="1" x="1577"/>
        <item h="1" x="2451"/>
        <item h="1" x="2450"/>
        <item h="1" x="1978"/>
        <item h="1" x="2192"/>
        <item h="1" x="2449"/>
        <item h="1" x="1509"/>
        <item h="1" x="2448"/>
        <item h="1" x="1764"/>
        <item h="1" x="2447"/>
        <item h="1" x="1895"/>
        <item h="1" x="2446"/>
        <item h="1" x="1936"/>
        <item h="1" x="2445"/>
        <item h="1" x="2444"/>
        <item h="1" x="2443"/>
        <item h="1" x="1934"/>
        <item h="1" x="2442"/>
        <item h="1" x="1870"/>
        <item h="1" x="1468"/>
        <item h="1" x="1626"/>
        <item h="1" x="1791"/>
        <item h="1" x="2107"/>
        <item h="1" x="1690"/>
        <item h="1" x="1842"/>
        <item h="1" x="2441"/>
        <item h="1" x="1255"/>
        <item h="1" x="1876"/>
        <item h="1" x="1814"/>
        <item h="1" x="2440"/>
        <item h="1" x="2012"/>
        <item h="1" x="2439"/>
        <item h="1" x="1089"/>
        <item h="1" x="2438"/>
        <item h="1" x="2437"/>
        <item h="1" x="2436"/>
        <item h="1" x="1972"/>
        <item h="1" x="2008"/>
        <item h="1" x="1742"/>
        <item h="1" x="1638"/>
        <item h="1" x="1763"/>
        <item h="1" x="1967"/>
        <item h="1" x="2435"/>
        <item h="1" x="2153"/>
        <item h="1" x="2434"/>
        <item h="1" x="2042"/>
        <item h="1" x="2044"/>
        <item h="1" x="1955"/>
        <item h="1" x="1194"/>
        <item h="1" x="929"/>
        <item h="1" x="2433"/>
        <item h="1" x="2432"/>
        <item h="1" x="1496"/>
        <item h="1" x="1809"/>
        <item h="1" x="1614"/>
        <item h="1" x="1795"/>
        <item h="1" x="1149"/>
        <item h="1" x="1788"/>
        <item h="1" x="2431"/>
        <item h="1" x="1778"/>
        <item h="1" x="1935"/>
        <item h="1" x="1898"/>
        <item h="1" x="1785"/>
        <item h="1" x="1836"/>
        <item h="1" x="2149"/>
        <item h="1" x="1747"/>
        <item h="1" x="1743"/>
        <item h="1" x="2430"/>
        <item h="1" x="1855"/>
        <item h="1" x="2003"/>
        <item h="1" x="2120"/>
        <item h="1" x="2114"/>
        <item h="1" x="1191"/>
        <item h="1" x="1862"/>
        <item h="1" x="1728"/>
        <item h="1" x="1950"/>
        <item h="1" x="1996"/>
        <item h="1" x="1859"/>
        <item h="1" x="2429"/>
        <item h="1" x="1400"/>
        <item h="1" x="1684"/>
        <item h="1" x="1822"/>
        <item h="1" x="2428"/>
        <item h="1" x="1308"/>
        <item h="1" x="2427"/>
        <item h="1" x="1832"/>
        <item h="1" x="2426"/>
        <item h="1" x="2425"/>
        <item h="1" x="1875"/>
        <item h="1" x="2424"/>
        <item h="1" x="1506"/>
        <item h="1" x="2423"/>
        <item h="1" x="2166"/>
        <item h="1" x="1623"/>
        <item h="1" x="1031"/>
        <item h="1" x="1595"/>
        <item h="1" x="1696"/>
        <item h="1" x="2422"/>
        <item h="1" x="1899"/>
        <item h="1" x="1884"/>
        <item h="1" x="1930"/>
        <item h="1" x="2124"/>
        <item h="1" x="1559"/>
        <item h="1" x="1672"/>
        <item h="1" x="2421"/>
        <item h="1" x="2080"/>
        <item h="1" x="1971"/>
        <item h="1" x="2091"/>
        <item h="1" x="2040"/>
        <item h="1" x="1471"/>
        <item h="1" x="2420"/>
        <item h="1" x="1411"/>
        <item h="1" x="1963"/>
        <item h="1" x="1990"/>
        <item h="1" x="1823"/>
        <item h="1" x="1776"/>
        <item h="1" x="2419"/>
        <item h="1" x="2187"/>
        <item h="1" x="1900"/>
        <item h="1" x="1265"/>
        <item h="1" x="2084"/>
        <item h="1" x="1225"/>
        <item h="1" x="2418"/>
        <item h="1" x="2045"/>
        <item h="1" x="2417"/>
        <item h="1" x="1960"/>
        <item h="1" x="1124"/>
        <item h="1" x="2416"/>
        <item h="1" x="2112"/>
        <item h="1" x="1724"/>
        <item h="1" x="688"/>
        <item h="1" x="1651"/>
        <item h="1" x="1603"/>
        <item h="1" x="1839"/>
        <item h="1" x="1572"/>
        <item h="1" x="2101"/>
        <item h="1" x="2056"/>
        <item h="1" x="1956"/>
        <item h="1" x="1643"/>
        <item h="1" x="1695"/>
        <item h="1" x="1403"/>
        <item h="1" x="1850"/>
        <item h="1" x="2196"/>
        <item h="1" x="2415"/>
        <item h="1" x="2414"/>
        <item h="1" x="2118"/>
        <item h="1" x="2413"/>
        <item h="1" x="2412"/>
        <item h="1" x="1849"/>
        <item h="1" x="1880"/>
        <item h="1" x="1700"/>
        <item h="1" x="2001"/>
        <item h="1" x="2041"/>
        <item h="1" x="2207"/>
        <item h="1" x="1803"/>
        <item h="1" x="1926"/>
        <item h="1" x="1445"/>
        <item h="1" x="1619"/>
        <item h="1" x="2052"/>
        <item h="1" x="2411"/>
        <item h="1" x="959"/>
        <item h="1" x="1928"/>
        <item h="1" x="2138"/>
        <item h="1" x="1792"/>
        <item h="1" x="1942"/>
        <item h="1" x="1994"/>
        <item h="1" x="1857"/>
        <item h="1" x="2016"/>
        <item h="1" x="2205"/>
        <item h="1" x="1657"/>
        <item h="1" x="1873"/>
        <item h="1" x="2410"/>
        <item h="1" x="1636"/>
        <item h="1" x="1715"/>
        <item h="1" x="1962"/>
        <item h="1" x="2409"/>
        <item h="1" x="2131"/>
        <item h="1" x="2408"/>
        <item h="1" x="2176"/>
        <item h="1" x="1835"/>
        <item h="1" x="1912"/>
        <item h="1" x="1758"/>
        <item h="1" x="2216"/>
        <item h="1" x="2069"/>
        <item h="1" x="2102"/>
        <item h="1" x="1485"/>
        <item h="1" x="1834"/>
        <item h="1" x="1721"/>
        <item h="1" x="1729"/>
        <item h="1" x="1773"/>
        <item h="1" x="1826"/>
        <item h="1" x="2026"/>
        <item h="1" x="1854"/>
        <item h="1" x="2407"/>
        <item h="1" x="2170"/>
        <item h="1" x="1457"/>
        <item h="1" x="1952"/>
        <item h="1" x="2406"/>
        <item h="1" x="1762"/>
        <item h="1" x="2405"/>
        <item h="1" x="1681"/>
        <item h="1" x="1886"/>
        <item h="1" x="1786"/>
        <item h="1" x="2404"/>
        <item h="1" x="1980"/>
        <item h="1" x="1641"/>
        <item h="1" x="1663"/>
        <item h="1" x="1694"/>
        <item h="1" x="1693"/>
        <item h="1" x="2403"/>
        <item h="1" x="1640"/>
        <item h="1" x="2006"/>
        <item h="1" x="2402"/>
        <item h="1" x="2401"/>
        <item h="1" x="2030"/>
        <item h="1" x="1251"/>
        <item h="1" x="2203"/>
        <item h="1" x="2400"/>
        <item h="1" x="2105"/>
        <item h="1" x="1969"/>
        <item h="1" x="1802"/>
        <item h="1" x="1759"/>
        <item h="1" x="1140"/>
        <item h="1" x="2034"/>
        <item h="1" x="1799"/>
        <item h="1" x="1699"/>
        <item h="1" x="1562"/>
        <item h="1" x="1831"/>
        <item h="1" x="1828"/>
        <item h="1" x="2399"/>
        <item h="1" x="2398"/>
        <item h="1" x="1347"/>
        <item h="1" x="2397"/>
        <item h="1" x="2148"/>
        <item h="1" x="2396"/>
        <item h="1" x="2395"/>
        <item h="1" x="1437"/>
        <item h="1" x="1916"/>
        <item h="1" x="2394"/>
        <item h="1" x="643"/>
        <item h="1" x="1624"/>
        <item h="1" x="1909"/>
        <item h="1" x="1173"/>
        <item h="1" x="1974"/>
        <item h="1" x="1890"/>
        <item h="1" x="1746"/>
        <item h="1" x="626"/>
        <item h="1" x="2162"/>
        <item h="1" x="1733"/>
        <item h="1" x="1865"/>
        <item h="1" x="2393"/>
        <item h="1" x="1210"/>
        <item h="1" x="1568"/>
        <item h="1" x="2392"/>
        <item h="1" x="2391"/>
        <item h="1" x="1989"/>
        <item h="1" x="1966"/>
        <item h="1" x="1772"/>
        <item h="1" x="531"/>
        <item h="1" x="1998"/>
        <item h="1" x="2071"/>
        <item h="1" x="1722"/>
        <item h="1" x="2390"/>
        <item h="1" x="1287"/>
        <item h="1" x="1970"/>
        <item h="1" x="2075"/>
        <item h="1" x="1863"/>
        <item h="1" x="2095"/>
        <item h="1" x="821"/>
        <item h="1" x="1686"/>
        <item h="1" x="1815"/>
        <item h="1" x="1574"/>
        <item h="1" x="989"/>
        <item h="1" x="1840"/>
        <item h="1" x="1580"/>
        <item h="1" x="2389"/>
        <item h="1" x="1612"/>
        <item h="1" x="1163"/>
        <item h="1" x="1495"/>
        <item h="1" x="1752"/>
        <item h="1" x="2388"/>
        <item h="1" x="2137"/>
        <item h="1" x="1664"/>
        <item h="1" x="2387"/>
        <item h="1" x="2386"/>
        <item h="1" x="2385"/>
        <item h="1" x="2384"/>
        <item h="1" x="1744"/>
        <item h="1" x="2025"/>
        <item h="1" x="2083"/>
        <item h="1" x="1106"/>
        <item h="1" x="1819"/>
        <item h="1" x="2383"/>
        <item h="1" x="1874"/>
        <item h="1" x="2382"/>
        <item h="1" x="1750"/>
        <item h="1" x="2152"/>
        <item h="1" x="1565"/>
        <item h="1" x="1395"/>
        <item h="1" x="1024"/>
        <item h="1" x="2159"/>
        <item h="1" x="1586"/>
        <item h="1" x="1793"/>
        <item h="1" x="2022"/>
        <item h="1" x="1927"/>
        <item h="1" x="1894"/>
        <item h="1" x="2381"/>
        <item h="1" x="1648"/>
        <item h="1" x="1546"/>
        <item h="1" x="2380"/>
        <item h="1" x="2379"/>
        <item h="1" x="2147"/>
        <item h="1" x="2378"/>
        <item h="1" x="2377"/>
        <item h="1" x="1891"/>
        <item h="1" x="1364"/>
        <item h="1" x="1621"/>
        <item h="1" x="1430"/>
        <item h="1" x="2376"/>
        <item h="1" x="1541"/>
        <item h="1" x="1726"/>
        <item h="1" x="1630"/>
        <item h="1" x="2375"/>
        <item h="1" x="1906"/>
        <item h="1" x="1543"/>
        <item h="1" x="2201"/>
        <item h="1" x="2374"/>
        <item h="1" x="973"/>
        <item h="1" x="2373"/>
        <item h="1" x="2372"/>
        <item h="1" x="2371"/>
        <item h="1" x="1910"/>
        <item h="1" x="1941"/>
        <item h="1" x="1760"/>
        <item h="1" x="1883"/>
        <item h="1" x="1470"/>
        <item h="1" x="1830"/>
        <item h="1" x="1591"/>
        <item h="1" x="2370"/>
        <item h="1" x="2036"/>
        <item h="1" x="1902"/>
        <item h="1" x="1390"/>
        <item h="1" x="1697"/>
        <item h="1" x="1765"/>
        <item h="1" x="1685"/>
        <item h="1" x="1807"/>
        <item h="1" x="2115"/>
        <item h="1" x="1650"/>
        <item h="1" x="2369"/>
        <item h="1" x="1656"/>
        <item h="1" x="2368"/>
        <item h="1" x="1725"/>
        <item h="1" x="1322"/>
        <item h="1" x="1800"/>
        <item h="1" x="1812"/>
        <item h="1" x="2009"/>
        <item h="1" x="2194"/>
        <item h="1" x="1571"/>
        <item h="1" x="1789"/>
        <item h="1" x="1861"/>
        <item h="1" x="1917"/>
        <item h="1" x="2367"/>
        <item h="1" x="2366"/>
        <item h="1" x="1856"/>
        <item h="1" x="1467"/>
        <item h="1" x="1410"/>
        <item h="1" x="1820"/>
        <item h="1" x="1881"/>
        <item h="1" x="1698"/>
        <item h="1" x="1598"/>
        <item h="1" x="1757"/>
        <item h="1" x="2068"/>
        <item h="1" x="1438"/>
        <item h="1" x="1885"/>
        <item h="1" x="1937"/>
        <item h="1" x="1564"/>
        <item h="1" x="1973"/>
        <item h="1" x="1327"/>
        <item h="1" x="1563"/>
        <item h="1" x="2049"/>
        <item h="1" x="2365"/>
        <item h="1" x="1401"/>
        <item h="1" x="1497"/>
        <item h="1" x="1905"/>
        <item h="1" x="1673"/>
        <item h="1" x="1687"/>
        <item h="1" x="1474"/>
        <item h="1" x="2364"/>
        <item h="1" x="1919"/>
        <item h="1" x="1634"/>
        <item h="1" x="1813"/>
        <item h="1" x="1985"/>
        <item h="1" x="1247"/>
        <item h="1" x="1818"/>
        <item h="1" x="1459"/>
        <item h="1" x="1462"/>
        <item h="1" x="2363"/>
        <item h="1" x="1608"/>
        <item h="1" x="2362"/>
        <item h="1" x="1299"/>
        <item h="1" x="1610"/>
        <item h="1" x="1291"/>
        <item h="1" x="2010"/>
        <item h="1" x="1689"/>
        <item h="1" x="2361"/>
        <item h="1" x="1661"/>
        <item h="1" x="1775"/>
        <item h="1" x="2360"/>
        <item h="1" x="1983"/>
        <item h="1" x="1798"/>
        <item h="1" x="1782"/>
        <item h="1" x="666"/>
        <item h="1" x="1524"/>
        <item h="1" x="1527"/>
        <item h="1" x="1892"/>
        <item h="1" x="2048"/>
        <item h="1" x="1570"/>
        <item h="1" x="1637"/>
        <item h="1" x="2359"/>
        <item h="1" x="1429"/>
        <item h="1" x="1525"/>
        <item h="1" x="1569"/>
        <item h="1" x="1642"/>
        <item h="1" x="1551"/>
        <item h="1" x="1385"/>
        <item h="1" x="1275"/>
        <item h="1" x="2358"/>
        <item h="1" x="1691"/>
        <item h="1" x="1518"/>
        <item h="1" x="1829"/>
        <item h="1" x="2357"/>
        <item h="1" x="1267"/>
        <item h="1" x="955"/>
        <item h="1" x="1779"/>
        <item h="1" x="1628"/>
        <item h="1" x="1714"/>
        <item h="1" x="1767"/>
        <item h="1" x="2356"/>
        <item h="1" x="2355"/>
        <item h="1" x="1676"/>
        <item h="1" x="1995"/>
        <item h="1" x="1882"/>
        <item h="1" x="1201"/>
        <item h="1" x="1352"/>
        <item h="1" x="1951"/>
        <item h="1" x="2354"/>
        <item h="1" x="2353"/>
        <item h="1" x="1991"/>
        <item h="1" x="2352"/>
        <item h="1" x="1585"/>
        <item h="1" x="2351"/>
        <item h="1" x="1566"/>
        <item h="1" x="2132"/>
        <item h="1" x="1683"/>
        <item h="1" x="2350"/>
        <item h="1" x="1218"/>
        <item h="1" x="1838"/>
        <item h="1" x="1622"/>
        <item h="1" x="1596"/>
        <item h="1" x="2349"/>
        <item h="1" x="1590"/>
        <item h="1" x="1817"/>
        <item h="1" x="1334"/>
        <item h="1" x="1542"/>
        <item h="1" x="2348"/>
        <item h="1" x="1708"/>
        <item h="1" x="1592"/>
        <item h="1" x="2347"/>
        <item h="1" x="2099"/>
        <item h="1" x="2346"/>
        <item h="1" x="1920"/>
        <item h="1" x="1666"/>
        <item h="1" x="1588"/>
        <item h="1" x="431"/>
        <item h="1" x="2038"/>
        <item h="1" x="2002"/>
        <item h="1" x="2345"/>
        <item h="1" x="1669"/>
        <item h="1" x="1671"/>
        <item h="1" x="1115"/>
        <item h="1" x="1516"/>
        <item h="1" x="1665"/>
        <item h="1" x="1864"/>
        <item h="1" x="2344"/>
        <item h="1" x="1298"/>
        <item h="1" x="1845"/>
        <item h="1" x="1771"/>
        <item h="1" x="2215"/>
        <item h="1" x="1519"/>
        <item h="1" x="2221"/>
        <item h="1" x="1887"/>
        <item h="1" x="1658"/>
        <item h="1" x="1227"/>
        <item h="1" x="1948"/>
        <item h="1" x="1907"/>
        <item h="1" x="1945"/>
        <item h="1" x="1584"/>
        <item h="1" x="2343"/>
        <item h="1" x="2342"/>
        <item h="1" x="2341"/>
        <item h="1" x="1924"/>
        <item h="1" x="1393"/>
        <item h="1" x="2340"/>
        <item h="1" x="1475"/>
        <item h="1" x="1904"/>
        <item h="1" x="2024"/>
        <item h="1" x="981"/>
        <item h="1" x="1717"/>
        <item h="1" x="1732"/>
        <item h="1" x="1790"/>
        <item h="1" x="1692"/>
        <item h="1" x="1512"/>
        <item h="1" x="1583"/>
        <item h="1" x="2339"/>
        <item h="1" x="1130"/>
        <item h="1" x="1576"/>
        <item h="1" x="1540"/>
        <item h="1" x="1491"/>
        <item h="1" x="2064"/>
        <item h="1" x="272"/>
        <item h="1" x="2033"/>
        <item h="1" x="1702"/>
        <item h="1" x="1415"/>
        <item h="1" x="1679"/>
        <item h="1" x="1323"/>
        <item h="1" x="1769"/>
        <item h="1" x="1294"/>
        <item h="1" x="2338"/>
        <item h="1" x="2074"/>
        <item h="1" x="2337"/>
        <item h="1" x="2050"/>
        <item h="1" x="1536"/>
        <item h="1" x="1833"/>
        <item h="1" x="1727"/>
        <item h="1" x="1601"/>
        <item h="1" x="2336"/>
        <item h="1" x="1182"/>
        <item h="1" x="1644"/>
        <item h="1" x="2335"/>
        <item h="1" x="1177"/>
        <item h="1" x="596"/>
        <item h="1" x="1871"/>
        <item h="1" x="2334"/>
        <item h="1" x="1552"/>
        <item h="1" x="1102"/>
        <item h="1" x="1465"/>
        <item h="1" x="1703"/>
        <item h="1" x="1205"/>
        <item h="1" x="2333"/>
        <item h="1" x="1652"/>
        <item h="1" x="1361"/>
        <item h="1" x="599"/>
        <item h="1" x="1289"/>
        <item h="1" x="1808"/>
        <item h="1" x="1649"/>
        <item h="1" x="1489"/>
        <item h="1" x="1605"/>
        <item h="1" x="1345"/>
        <item h="1" x="1896"/>
        <item h="1" x="1366"/>
        <item h="1" x="2332"/>
        <item h="1" x="1061"/>
        <item h="1" x="1502"/>
        <item h="1" x="1166"/>
        <item h="1" x="1893"/>
        <item h="1" x="1879"/>
        <item h="1" x="2331"/>
        <item h="1" x="1482"/>
        <item h="1" x="1730"/>
        <item h="1" x="1736"/>
        <item h="1" x="2330"/>
        <item h="1" x="1129"/>
        <item h="1" x="1444"/>
        <item h="1" x="1821"/>
        <item h="1" x="2329"/>
        <item h="1" x="1915"/>
        <item h="1" x="2328"/>
        <item h="1" x="1494"/>
        <item h="1" x="1557"/>
        <item h="1" x="1556"/>
        <item h="1" x="1558"/>
        <item h="1" x="1659"/>
        <item h="1" x="1530"/>
        <item h="1" x="2098"/>
        <item h="1" x="895"/>
        <item h="1" x="1504"/>
        <item h="1" x="2121"/>
        <item h="1" x="2327"/>
        <item h="1" x="1481"/>
        <item h="1" x="1720"/>
        <item h="1" x="1548"/>
        <item h="1" x="2326"/>
        <item h="1" x="1931"/>
        <item h="1" x="2325"/>
        <item h="1" x="2324"/>
        <item h="1" x="2323"/>
        <item h="1" x="2104"/>
        <item h="1" x="1383"/>
        <item h="1" x="2322"/>
        <item h="1" x="1653"/>
        <item h="1" x="1431"/>
        <item h="1" x="1203"/>
        <item h="1" x="1423"/>
        <item h="1" x="1735"/>
        <item h="1" x="1824"/>
        <item h="1" x="2321"/>
        <item h="1" x="2320"/>
        <item h="1" x="1318"/>
        <item h="1" x="1794"/>
        <item h="1" x="1422"/>
        <item h="1" x="1913"/>
        <item h="1" x="1505"/>
        <item h="1" x="1933"/>
        <item h="1" x="1381"/>
        <item h="1" x="2319"/>
        <item h="1" x="1435"/>
        <item h="1" x="1755"/>
        <item h="1" x="1336"/>
        <item h="1" x="1377"/>
        <item h="1" x="1103"/>
        <item h="1" x="1597"/>
        <item h="1" x="1616"/>
        <item h="1" x="1607"/>
        <item h="1" x="1711"/>
        <item h="1" x="2318"/>
        <item h="1" x="2317"/>
        <item h="1" x="1371"/>
        <item h="1" x="2023"/>
        <item h="1" x="1229"/>
        <item h="1" x="1526"/>
        <item h="1" x="1157"/>
        <item h="1" x="1413"/>
        <item h="1" x="1132"/>
        <item h="1" x="1424"/>
        <item h="1" x="2316"/>
        <item h="1" x="2086"/>
        <item h="1" x="1412"/>
        <item h="1" x="1745"/>
        <item h="1" x="1631"/>
        <item h="1" x="1680"/>
        <item h="1" x="1492"/>
        <item h="1" x="1602"/>
        <item h="1" x="1514"/>
        <item h="1" x="1432"/>
        <item h="1" x="1753"/>
        <item h="1" x="1787"/>
        <item h="1" x="1965"/>
        <item h="1" x="1579"/>
        <item h="1" x="1688"/>
        <item h="1" x="1513"/>
        <item h="1" x="1503"/>
        <item h="1" x="1901"/>
        <item h="1" x="1999"/>
        <item h="1" x="1796"/>
        <item h="1" x="1918"/>
        <item h="1" x="1358"/>
        <item h="1" x="1099"/>
        <item h="1" x="2315"/>
        <item h="1" x="1654"/>
        <item h="1" x="1396"/>
        <item h="1" x="2314"/>
        <item h="1" x="999"/>
        <item h="1" x="1617"/>
        <item h="1" x="2135"/>
        <item h="1" x="1449"/>
        <item h="1" x="1320"/>
        <item h="1" x="2313"/>
        <item h="1" x="2312"/>
        <item h="1" x="939"/>
        <item h="1" x="1035"/>
        <item h="1" x="936"/>
        <item h="1" x="1478"/>
        <item h="1" x="1112"/>
        <item h="1" x="2311"/>
        <item h="1" x="1976"/>
        <item h="1" x="1451"/>
        <item h="1" x="1206"/>
        <item h="1" x="2310"/>
        <item h="1" x="1407"/>
        <item h="1" x="1545"/>
        <item h="1" x="1606"/>
        <item h="1" x="2309"/>
        <item h="1" x="1425"/>
        <item h="1" x="2308"/>
        <item h="1" x="1508"/>
        <item h="1" x="1262"/>
        <item h="1" x="1382"/>
        <item h="1" x="839"/>
        <item h="1" x="2307"/>
        <item h="1" x="1362"/>
        <item h="1" x="311"/>
        <item h="1" x="1281"/>
        <item h="1" x="2306"/>
        <item h="1" x="1100"/>
        <item h="1" x="2305"/>
        <item h="1" x="2304"/>
        <item h="1" x="1866"/>
        <item h="1" x="1126"/>
        <item h="1" x="1421"/>
        <item h="1" x="1313"/>
        <item h="1" x="1199"/>
        <item h="1" x="1784"/>
        <item h="1" x="2046"/>
        <item h="1" x="1440"/>
        <item h="1" x="1587"/>
        <item h="1" x="1146"/>
        <item h="1" x="1409"/>
        <item h="1" x="1044"/>
        <item h="1" x="2213"/>
        <item h="1" x="1528"/>
        <item h="1" x="1317"/>
        <item h="1" x="2303"/>
        <item h="1" x="1389"/>
        <item h="1" x="1461"/>
        <item h="1" x="1458"/>
        <item h="1" x="1453"/>
        <item h="1" x="1751"/>
        <item h="1" x="1878"/>
        <item h="1" x="1705"/>
        <item h="1" x="2302"/>
        <item h="1" x="2019"/>
        <item h="1" x="2301"/>
        <item h="1" x="1414"/>
        <item h="1" x="1279"/>
        <item h="1" x="1087"/>
        <item h="1" x="1674"/>
        <item h="1" x="792"/>
        <item h="1" x="1346"/>
        <item h="1" x="2300"/>
        <item h="1" x="1204"/>
        <item h="1" x="1305"/>
        <item h="1" x="1356"/>
        <item h="1" x="2299"/>
        <item h="1" x="781"/>
        <item h="1" x="2298"/>
        <item h="1" x="1843"/>
        <item h="1" x="1426"/>
        <item h="1" x="2297"/>
        <item h="1" x="2296"/>
        <item h="1" x="1269"/>
        <item h="1" x="1456"/>
        <item h="1" x="1344"/>
        <item h="1" x="883"/>
        <item h="1" x="1319"/>
        <item h="1" x="946"/>
        <item h="1" x="1300"/>
        <item h="1" x="1490"/>
        <item h="1" x="1214"/>
        <item h="1" x="864"/>
        <item h="1" x="1192"/>
        <item h="1" x="1639"/>
        <item h="1" x="1058"/>
        <item h="1" x="1333"/>
        <item h="1" x="1351"/>
        <item h="1" x="1296"/>
        <item h="1" x="1277"/>
        <item h="1" x="1662"/>
        <item h="1" x="2295"/>
        <item h="1" x="1284"/>
        <item h="1" x="1712"/>
        <item h="1" x="2294"/>
        <item h="1" x="1167"/>
        <item h="1" x="1488"/>
        <item h="1" x="1493"/>
        <item h="1" x="1709"/>
        <item h="1" x="1515"/>
        <item h="1" x="1677"/>
        <item h="1" x="719"/>
        <item h="1" x="1150"/>
        <item h="1" x="2293"/>
        <item h="1" x="1416"/>
        <item h="1" x="1021"/>
        <item h="1" x="1387"/>
        <item h="1" x="1355"/>
        <item h="1" x="1341"/>
        <item h="1" x="1399"/>
        <item h="1" x="1310"/>
        <item h="1" x="1048"/>
        <item h="1" x="1911"/>
        <item h="1" x="1297"/>
        <item h="1" x="1446"/>
        <item h="1" x="1625"/>
        <item h="1" x="1237"/>
        <item h="1" x="1354"/>
        <item h="1" x="1678"/>
        <item h="1" x="1756"/>
        <item h="1" x="1121"/>
        <item h="1" x="2292"/>
        <item h="1" x="1768"/>
        <item h="1" x="1209"/>
        <item h="1" x="2291"/>
        <item h="1" x="1094"/>
        <item h="1" x="1134"/>
        <item h="1" x="1707"/>
        <item h="1" x="1573"/>
        <item h="1" x="1627"/>
        <item h="1" x="1783"/>
        <item h="1" x="1224"/>
        <item h="1" x="1258"/>
        <item h="1" x="1464"/>
        <item h="1" x="2290"/>
        <item h="1" x="1324"/>
        <item h="1" x="1083"/>
        <item h="1" x="1469"/>
        <item h="1" x="1198"/>
        <item h="1" x="1511"/>
        <item h="1" x="2289"/>
        <item h="1" x="2288"/>
        <item h="1" x="1375"/>
        <item h="1" x="1338"/>
        <item h="1" x="1499"/>
        <item h="1" x="2287"/>
        <item h="1" x="919"/>
        <item h="1" x="1043"/>
        <item h="1" x="2286"/>
        <item h="1" x="1280"/>
        <item h="1" x="1316"/>
        <item h="1" x="1273"/>
        <item h="1" x="1827"/>
        <item h="1" x="1084"/>
        <item h="1" x="914"/>
        <item h="1" x="722"/>
        <item h="1" x="1441"/>
        <item h="1" x="1397"/>
        <item h="1" x="832"/>
        <item h="1" x="1013"/>
        <item h="1" x="1447"/>
        <item h="1" x="1082"/>
        <item h="1" x="940"/>
        <item h="1" x="1373"/>
        <item h="1" x="1365"/>
        <item h="1" x="2285"/>
        <item h="1" x="2076"/>
        <item h="1" x="1222"/>
        <item h="1" x="2284"/>
        <item h="1" x="1394"/>
        <item h="1" x="808"/>
        <item h="1" x="789"/>
        <item h="1" x="1290"/>
        <item h="1" x="859"/>
        <item h="1" x="1292"/>
        <item h="1" x="1268"/>
        <item h="1" x="1472"/>
        <item h="1" x="1781"/>
        <item h="1" x="1953"/>
        <item h="1" x="1032"/>
        <item h="1" x="1176"/>
        <item h="1" x="1170"/>
        <item h="1" x="2283"/>
        <item h="1" x="1777"/>
        <item h="1" x="1368"/>
        <item h="1" x="1285"/>
        <item h="1" x="1498"/>
        <item h="1" x="1261"/>
        <item h="1" x="1123"/>
        <item h="1" x="1535"/>
        <item h="1" x="2282"/>
        <item h="1" x="1037"/>
        <item h="1" x="1633"/>
        <item h="1" x="1069"/>
        <item h="1" x="964"/>
        <item h="1" x="1908"/>
        <item h="1" x="1774"/>
        <item h="1" x="1272"/>
        <item h="1" x="1398"/>
        <item h="1" x="605"/>
        <item h="1" x="2281"/>
        <item h="1" x="1271"/>
        <item h="1" x="953"/>
        <item h="1" x="1325"/>
        <item h="1" x="1419"/>
        <item h="1" x="1186"/>
        <item h="1" x="1329"/>
        <item h="1" x="1174"/>
        <item h="1" x="1184"/>
        <item h="1" x="1348"/>
        <item h="1" x="840"/>
        <item h="1" x="926"/>
        <item h="1" x="1343"/>
        <item h="1" x="1288"/>
        <item h="1" x="1734"/>
        <item h="1" x="2061"/>
        <item h="1" x="1404"/>
        <item h="1" x="1360"/>
        <item h="1" x="639"/>
        <item h="1" x="1420"/>
        <item h="1" x="2280"/>
        <item h="1" x="1500"/>
        <item h="1" x="1139"/>
        <item h="1" x="815"/>
        <item h="1" x="1088"/>
        <item h="1" x="1282"/>
        <item h="1" x="1081"/>
        <item h="1" x="1450"/>
        <item h="1" x="1507"/>
        <item h="1" x="1235"/>
        <item h="1" x="1682"/>
        <item h="1" x="938"/>
        <item h="1" x="1544"/>
        <item h="1" x="725"/>
        <item h="1" x="767"/>
        <item h="1" x="1442"/>
        <item h="1" x="140"/>
        <item h="1" x="1655"/>
        <item h="1" x="1260"/>
        <item h="1" x="1075"/>
        <item h="1" x="1388"/>
        <item h="1" x="1575"/>
        <item h="1" x="1047"/>
        <item h="1" x="1283"/>
        <item h="1" x="2279"/>
        <item h="1" x="1987"/>
        <item h="1" x="1171"/>
        <item h="1" x="1578"/>
        <item h="1" x="1243"/>
        <item h="1" x="2278"/>
        <item h="1" x="1211"/>
        <item h="1" x="762"/>
        <item h="1" x="881"/>
        <item h="1" x="1301"/>
        <item h="1" x="641"/>
        <item h="1" x="2277"/>
        <item h="1" x="986"/>
        <item h="1" x="1110"/>
        <item h="1" x="1230"/>
        <item h="1" x="2276"/>
        <item h="1" x="1180"/>
        <item h="1" x="1335"/>
        <item h="1" x="1646"/>
        <item h="1" x="794"/>
        <item h="1" x="632"/>
        <item h="1" x="1196"/>
        <item h="1" x="1473"/>
        <item h="1" x="2275"/>
        <item h="1" x="1553"/>
        <item h="1" x="1582"/>
        <item h="1" x="888"/>
        <item h="1" x="984"/>
        <item h="1" x="1252"/>
        <item h="1" x="1172"/>
        <item h="1" x="1090"/>
        <item h="1" x="857"/>
        <item h="1" x="2274"/>
        <item h="1" x="1408"/>
        <item h="1" x="1197"/>
        <item h="1" x="1236"/>
        <item h="1" x="1073"/>
        <item h="1" x="2273"/>
        <item h="1" x="2272"/>
        <item h="1" x="1391"/>
        <item h="1" x="1078"/>
        <item h="1" x="1278"/>
        <item h="1" x="1200"/>
        <item h="1" x="804"/>
        <item h="1" x="1668"/>
        <item h="1" x="479"/>
        <item h="1" x="554"/>
        <item h="1" x="1532"/>
        <item h="1" x="1153"/>
        <item h="1" x="640"/>
        <item h="1" x="1169"/>
        <item h="1" x="1455"/>
        <item h="1" x="1012"/>
        <item h="1" x="1259"/>
        <item h="1" x="1988"/>
        <item h="1" x="1264"/>
        <item h="1" x="1286"/>
        <item h="1" x="2271"/>
        <item h="1" x="1113"/>
        <item h="1" x="1539"/>
        <item h="1" x="1104"/>
        <item h="1" x="1195"/>
        <item h="1" x="1534"/>
        <item h="1" x="1109"/>
        <item h="1" x="2270"/>
        <item h="1" x="731"/>
        <item h="1" x="1256"/>
        <item h="1" x="807"/>
        <item h="1" x="1635"/>
        <item h="1" x="2269"/>
        <item h="1" x="1384"/>
        <item h="1" x="1363"/>
        <item h="1" x="1417"/>
        <item h="1" x="766"/>
        <item h="1" x="1108"/>
        <item h="1" x="1359"/>
        <item h="1" x="1220"/>
        <item h="1" x="1162"/>
        <item h="1" x="1040"/>
        <item h="1" x="2268"/>
        <item h="1" x="1629"/>
        <item h="1" x="1023"/>
        <item h="1" x="1521"/>
        <item h="1" x="1330"/>
        <item h="1" x="700"/>
        <item h="1" x="2123"/>
        <item h="1" x="1517"/>
        <item h="1" x="1331"/>
        <item h="1" x="1240"/>
        <item h="1" x="2267"/>
        <item h="1" x="1219"/>
        <item h="1" x="1618"/>
        <item h="1" x="819"/>
        <item h="1" x="1405"/>
        <item h="1" x="1293"/>
        <item h="1" x="1295"/>
        <item h="1" x="1749"/>
        <item h="1" x="1266"/>
        <item h="1" x="1367"/>
        <item h="1" x="770"/>
        <item h="1" x="1135"/>
        <item h="1" x="904"/>
        <item h="1" x="1098"/>
        <item h="1" x="1332"/>
        <item h="1" x="655"/>
        <item h="1" x="803"/>
        <item h="1" x="1002"/>
        <item h="1" x="1092"/>
        <item h="1" x="1029"/>
        <item h="1" x="1161"/>
        <item h="1" x="670"/>
        <item h="1" x="805"/>
        <item h="1" x="1311"/>
        <item h="1" x="774"/>
        <item h="1" x="1049"/>
        <item h="1" x="1501"/>
        <item h="1" x="1276"/>
        <item h="1" x="2266"/>
        <item h="1" x="2265"/>
        <item h="1" x="947"/>
        <item h="1" x="1207"/>
        <item h="1" x="1178"/>
        <item h="1" x="1238"/>
        <item h="1" x="966"/>
        <item h="1" x="1215"/>
        <item h="1" x="1050"/>
        <item h="1" x="863"/>
        <item h="1" x="982"/>
        <item h="1" x="1096"/>
        <item h="1" x="1010"/>
        <item h="1" x="1074"/>
        <item h="1" x="1018"/>
        <item h="1" x="1007"/>
        <item h="1" x="933"/>
        <item h="1" x="906"/>
        <item h="1" x="1232"/>
        <item h="1" x="1131"/>
        <item h="1" x="872"/>
        <item h="1" x="1085"/>
        <item h="1" x="1452"/>
        <item h="1" x="1151"/>
        <item h="1" x="2264"/>
        <item h="1" x="1212"/>
        <item h="1" x="1246"/>
        <item h="1" x="1701"/>
        <item h="1" x="791"/>
        <item h="1" x="1314"/>
        <item h="1" x="1054"/>
        <item h="1" x="1091"/>
        <item h="1" x="2263"/>
        <item h="1" x="1022"/>
        <item h="1" x="1392"/>
        <item h="1" x="1244"/>
        <item h="1" x="1567"/>
        <item h="1" x="1053"/>
        <item h="1" x="1897"/>
        <item h="1" x="2262"/>
        <item h="1" x="1045"/>
        <item h="1" x="997"/>
        <item h="1" x="1076"/>
        <item h="1" x="677"/>
        <item h="1" x="2029"/>
        <item h="1" x="496"/>
        <item h="1" x="1001"/>
        <item h="1" x="1189"/>
        <item h="1" x="983"/>
        <item h="1" x="1250"/>
        <item h="1" x="611"/>
        <item h="1" x="1374"/>
        <item h="1" x="1033"/>
        <item h="1" x="717"/>
        <item h="1" x="1117"/>
        <item h="1" x="2261"/>
        <item h="1" x="1136"/>
        <item h="1" x="1183"/>
        <item h="1" x="1019"/>
        <item h="1" x="1116"/>
        <item h="1" x="1443"/>
        <item h="1" x="683"/>
        <item h="1" x="845"/>
        <item h="1" x="2260"/>
        <item h="1" x="2259"/>
        <item h="1" x="950"/>
        <item h="1" x="1538"/>
        <item h="1" x="769"/>
        <item h="1" x="1137"/>
        <item h="1" x="1312"/>
        <item h="1" x="1056"/>
        <item h="1" x="898"/>
        <item h="1" x="56"/>
        <item h="1" x="1228"/>
        <item h="1" x="2060"/>
        <item h="1" x="1193"/>
        <item h="1" x="1128"/>
        <item h="1" x="1315"/>
        <item h="1" x="1057"/>
        <item h="1" x="710"/>
        <item h="1" x="690"/>
        <item h="1" x="1304"/>
        <item h="1" x="753"/>
        <item h="1" x="251"/>
        <item h="1" x="2258"/>
        <item h="1" x="935"/>
        <item h="1" x="1164"/>
        <item h="1" x="1226"/>
        <item h="1" x="1038"/>
        <item h="1" x="1055"/>
        <item h="1" x="965"/>
        <item h="1" x="1006"/>
        <item h="1" x="813"/>
        <item h="1" x="1309"/>
        <item h="1" x="917"/>
        <item h="1" x="1448"/>
        <item h="1" x="850"/>
        <item h="1" x="1188"/>
        <item h="1" x="866"/>
        <item h="1" x="1710"/>
        <item h="1" x="1221"/>
        <item h="1" x="1036"/>
        <item h="1" x="945"/>
        <item h="1" x="1372"/>
        <item h="1" x="1071"/>
        <item h="1" x="2257"/>
        <item h="1" x="1486"/>
        <item h="1" x="1122"/>
        <item h="1" x="1119"/>
        <item h="1" x="625"/>
        <item h="1" x="1052"/>
        <item h="1" x="944"/>
        <item h="1" x="987"/>
        <item h="1" x="837"/>
        <item h="1" x="2256"/>
        <item h="1" x="943"/>
        <item h="1" x="844"/>
        <item h="1" x="899"/>
        <item h="1" x="826"/>
        <item h="1" x="1014"/>
        <item h="1" x="1554"/>
        <item h="1" x="1487"/>
        <item h="1" x="905"/>
        <item h="1" x="1632"/>
        <item h="1" x="1003"/>
        <item h="1" x="2255"/>
        <item h="1" x="1147"/>
        <item h="1" x="730"/>
        <item h="1" x="952"/>
        <item h="1" x="1216"/>
        <item h="1" x="552"/>
        <item h="1" x="961"/>
        <item h="1" x="1095"/>
        <item h="1" x="1141"/>
        <item h="1" x="927"/>
        <item h="1" x="1185"/>
        <item h="1" x="1008"/>
        <item h="1" x="869"/>
        <item h="1" x="1241"/>
        <item h="1" x="1097"/>
        <item h="1" x="509"/>
        <item h="1" x="1127"/>
        <item h="1" x="1039"/>
        <item h="1" x="1476"/>
        <item h="1" x="1046"/>
        <item h="1" x="801"/>
        <item h="1" x="1376"/>
        <item h="1" x="1077"/>
        <item h="1" x="1168"/>
        <item h="1" x="698"/>
        <item h="1" x="874"/>
        <item h="1" x="817"/>
        <item h="1" x="2254"/>
        <item h="1" x="958"/>
        <item h="1" x="1439"/>
        <item h="1" x="1165"/>
        <item h="1" x="1434"/>
        <item h="1" x="721"/>
        <item h="1" x="1154"/>
        <item h="1" x="855"/>
        <item h="1" x="890"/>
        <item h="1" x="949"/>
        <item h="1" x="1339"/>
        <item h="1" x="967"/>
        <item h="1" x="1841"/>
        <item h="1" x="896"/>
        <item h="1" x="2253"/>
        <item h="1" x="979"/>
        <item h="1" x="921"/>
        <item h="1" x="2252"/>
        <item h="1" x="985"/>
        <item h="1" x="2251"/>
        <item h="1" x="746"/>
        <item h="1" x="853"/>
        <item h="1" x="918"/>
        <item h="1" x="1370"/>
        <item h="1" x="971"/>
        <item h="1" x="488"/>
        <item h="1" x="851"/>
        <item h="1" x="695"/>
        <item h="1" x="691"/>
        <item h="1" x="867"/>
        <item h="1" x="925"/>
        <item h="1" x="795"/>
        <item h="1" x="1133"/>
        <item h="1" x="1342"/>
        <item h="1" x="1107"/>
        <item h="1" x="924"/>
        <item h="1" x="1145"/>
        <item h="1" x="1017"/>
        <item h="1" x="448"/>
        <item h="1" x="1179"/>
        <item h="1" x="493"/>
        <item h="1" x="991"/>
        <item h="1" x="369"/>
        <item h="1" x="1063"/>
        <item h="1" x="1051"/>
        <item h="1" x="871"/>
        <item h="1" x="1202"/>
        <item h="1" x="932"/>
        <item h="1" x="1257"/>
        <item h="1" x="1160"/>
        <item h="1" x="880"/>
        <item h="1" x="1555"/>
        <item h="1" x="887"/>
        <item h="1" x="954"/>
        <item h="1" x="891"/>
        <item h="1" x="1242"/>
        <item h="1" x="1025"/>
        <item h="1" x="1120"/>
        <item h="1" x="679"/>
        <item h="1" x="1016"/>
        <item h="1" x="1034"/>
        <item h="1" x="267"/>
        <item h="1" x="1263"/>
        <item h="1" x="613"/>
        <item h="1" x="1600"/>
        <item h="1" x="368"/>
        <item h="1" x="755"/>
        <item h="1" x="323"/>
        <item h="1" x="1816"/>
        <item h="1" x="1350"/>
        <item h="1" x="1741"/>
        <item h="1" x="860"/>
        <item h="1" x="1549"/>
        <item h="1" x="901"/>
        <item h="1" x="885"/>
        <item h="1" x="28"/>
        <item h="1" x="1270"/>
        <item h="1" x="879"/>
        <item h="1" x="920"/>
        <item h="1" x="742"/>
        <item h="1" x="2250"/>
        <item h="1" x="651"/>
        <item h="1" x="994"/>
        <item h="1" x="765"/>
        <item h="1" x="1159"/>
        <item h="1" x="1190"/>
        <item h="1" x="995"/>
        <item h="1" x="622"/>
        <item h="1" x="629"/>
        <item h="1" x="1231"/>
        <item h="1" x="1615"/>
        <item h="1" x="1101"/>
        <item h="1" x="706"/>
        <item h="1" x="2249"/>
        <item h="1" x="975"/>
        <item h="1" x="539"/>
        <item h="1" x="2248"/>
        <item h="1" x="1030"/>
        <item h="1" x="707"/>
        <item h="1" x="1337"/>
        <item h="1" x="1433"/>
        <item h="1" x="494"/>
        <item h="1" x="910"/>
        <item h="1" x="1004"/>
        <item h="1" x="812"/>
        <item h="1" x="785"/>
        <item h="1" x="371"/>
        <item h="1" x="658"/>
        <item h="1" x="858"/>
        <item h="1" x="1402"/>
        <item h="1" x="830"/>
        <item h="1" x="749"/>
        <item h="1" x="957"/>
        <item h="1" x="1005"/>
        <item h="1" x="750"/>
        <item h="1" x="1027"/>
        <item h="1" x="2067"/>
        <item h="1" x="970"/>
        <item h="1" x="2247"/>
        <item h="1" x="756"/>
        <item h="1" x="285"/>
        <item h="1" x="825"/>
        <item h="1" x="726"/>
        <item h="1" x="660"/>
        <item h="1" x="963"/>
        <item h="1" x="868"/>
        <item h="1" x="788"/>
        <item h="1" x="652"/>
        <item h="1" x="1611"/>
        <item h="1" x="810"/>
        <item h="1" x="969"/>
        <item h="1" x="793"/>
        <item h="1" x="1158"/>
        <item h="1" x="1028"/>
        <item h="1" x="1248"/>
        <item h="1" x="831"/>
        <item h="1" x="1093"/>
        <item h="1" x="748"/>
        <item h="1" x="1466"/>
        <item h="1" x="2246"/>
        <item h="1" x="768"/>
        <item h="1" x="1187"/>
        <item h="1" x="856"/>
        <item h="1" x="993"/>
        <item h="1" x="849"/>
        <item h="1" x="976"/>
        <item h="1" x="889"/>
        <item h="1" x="1060"/>
        <item h="1" x="2245"/>
        <item h="1" x="998"/>
        <item h="1" x="734"/>
        <item h="1" x="675"/>
        <item h="1" x="1306"/>
        <item h="1" x="2244"/>
        <item h="1" x="878"/>
        <item h="1" x="1328"/>
        <item h="1" x="1477"/>
        <item h="1" x="820"/>
        <item h="1" x="1068"/>
        <item h="1" x="1062"/>
        <item h="1" x="992"/>
        <item h="1" x="2243"/>
        <item h="1" x="761"/>
        <item h="1" x="916"/>
        <item h="1" x="1239"/>
        <item h="1" x="843"/>
        <item h="1" x="886"/>
        <item h="1" x="912"/>
        <item h="1" x="779"/>
        <item h="1" x="948"/>
        <item h="1" x="931"/>
        <item h="1" x="760"/>
        <item h="1" x="977"/>
        <item h="1" x="828"/>
        <item h="1" x="836"/>
        <item h="1" x="962"/>
        <item h="1" x="802"/>
        <item h="1" x="1155"/>
        <item h="1" x="703"/>
        <item h="1" x="897"/>
        <item h="1" x="978"/>
        <item h="1" x="1080"/>
        <item h="1" x="1144"/>
        <item h="1" x="1245"/>
        <item h="1" x="915"/>
        <item h="1" x="513"/>
        <item h="1" x="744"/>
        <item h="1" x="648"/>
        <item h="1" x="2242"/>
        <item h="1" x="708"/>
        <item h="1" x="1156"/>
        <item h="1" x="740"/>
        <item h="1" x="951"/>
        <item h="1" x="612"/>
        <item h="1" x="697"/>
        <item h="1" x="558"/>
        <item h="1" x="692"/>
        <item h="1" x="778"/>
        <item h="1" x="1340"/>
        <item h="1" x="1042"/>
        <item h="1" x="602"/>
        <item h="1" x="823"/>
        <item h="1" x="882"/>
        <item h="1" x="464"/>
        <item h="1" x="930"/>
        <item h="1" x="735"/>
        <item h="1" x="567"/>
        <item h="1" x="862"/>
        <item h="1" x="702"/>
        <item h="1" x="1181"/>
        <item h="1" x="460"/>
        <item h="1" x="894"/>
        <item h="1" x="759"/>
        <item h="1" x="743"/>
        <item h="1" x="972"/>
        <item h="1" x="996"/>
        <item h="1" x="465"/>
        <item h="1" x="847"/>
        <item h="1" x="1249"/>
        <item h="1" x="619"/>
        <item h="1" x="329"/>
        <item h="1" x="1234"/>
        <item h="1" x="783"/>
        <item h="1" x="814"/>
        <item h="1" x="1463"/>
        <item h="1" x="739"/>
        <item h="1" x="754"/>
        <item h="1" x="609"/>
        <item h="1" x="956"/>
        <item h="1" x="555"/>
        <item h="1" x="585"/>
        <item h="1" x="1064"/>
        <item h="1" x="772"/>
        <item h="1" x="607"/>
        <item h="1" x="764"/>
        <item h="1" x="1026"/>
        <item h="1" x="1072"/>
        <item h="1" x="736"/>
        <item h="1" x="653"/>
        <item h="1" x="610"/>
        <item h="1" x="581"/>
        <item h="1" x="2241"/>
        <item h="1" x="637"/>
        <item h="1" x="680"/>
        <item h="1" x="790"/>
        <item h="1" x="903"/>
        <item h="1" x="733"/>
        <item h="1" x="159"/>
        <item h="1" x="796"/>
        <item h="1" x="642"/>
        <item h="1" x="2240"/>
        <item h="1" x="1079"/>
        <item h="1" x="454"/>
        <item h="1" x="2239"/>
        <item h="1" x="657"/>
        <item h="1" x="787"/>
        <item h="1" x="727"/>
        <item h="1" x="732"/>
        <item h="1" x="709"/>
        <item h="1" x="687"/>
        <item h="1" x="2238"/>
        <item h="1" x="520"/>
        <item h="1" x="809"/>
        <item h="1" x="758"/>
        <item h="1" x="816"/>
        <item h="1" x="1138"/>
        <item h="1" x="833"/>
        <item h="1" x="1321"/>
        <item h="1" x="714"/>
        <item h="1" x="775"/>
        <item h="1" x="841"/>
        <item h="1" x="592"/>
        <item h="1" x="937"/>
        <item h="1" x="647"/>
        <item h="1" x="835"/>
        <item h="1" x="1531"/>
        <item h="1" x="780"/>
        <item h="1" x="838"/>
        <item h="1" x="646"/>
        <item h="1" x="1357"/>
        <item h="1" x="556"/>
        <item h="1" x="797"/>
        <item h="1" x="941"/>
        <item h="1" x="822"/>
        <item h="1" x="674"/>
        <item h="1" x="729"/>
        <item h="1" x="923"/>
        <item h="1" x="846"/>
        <item h="1" x="1142"/>
        <item h="1" x="426"/>
        <item h="1" x="633"/>
        <item h="1" x="784"/>
        <item h="1" x="628"/>
        <item h="1" x="827"/>
        <item h="1" x="720"/>
        <item h="1" x="685"/>
        <item h="1" x="942"/>
        <item h="1" x="829"/>
        <item h="1" x="570"/>
        <item h="1" x="876"/>
        <item h="1" x="1059"/>
        <item h="1" x="678"/>
        <item h="1" x="713"/>
        <item h="1" x="550"/>
        <item h="1" x="636"/>
        <item h="1" x="671"/>
        <item h="1" x="741"/>
        <item h="1" x="1254"/>
        <item h="1" x="1011"/>
        <item h="1" x="782"/>
        <item h="1" x="865"/>
        <item h="1" x="469"/>
        <item h="1" x="2169"/>
        <item h="1" x="630"/>
        <item h="1" x="1811"/>
        <item h="1" x="902"/>
        <item h="1" x="701"/>
        <item h="1" x="377"/>
        <item h="1" x="763"/>
        <item h="1" x="543"/>
        <item h="1" x="394"/>
        <item h="1" x="421"/>
        <item h="1" x="580"/>
        <item h="1" x="980"/>
        <item h="1" x="728"/>
        <item h="1" x="1523"/>
        <item h="1" x="390"/>
        <item h="1" x="591"/>
        <item h="1" x="290"/>
        <item h="1" x="686"/>
        <item h="1" x="616"/>
        <item h="1" x="559"/>
        <item h="1" x="532"/>
        <item h="1" x="724"/>
        <item h="1" x="573"/>
        <item h="1" x="601"/>
        <item h="1" x="578"/>
        <item h="1" x="738"/>
        <item h="1" x="2237"/>
        <item h="1" x="684"/>
        <item h="1" x="798"/>
        <item h="1" x="438"/>
        <item h="1" x="689"/>
        <item h="1" x="568"/>
        <item h="1" x="621"/>
        <item h="1" x="673"/>
        <item h="1" x="907"/>
        <item h="1" x="737"/>
        <item h="1" x="535"/>
        <item h="1" x="376"/>
        <item h="1" x="852"/>
        <item h="1" x="2236"/>
        <item h="1" x="575"/>
        <item h="1" x="644"/>
        <item h="1" x="563"/>
        <item h="1" x="718"/>
        <item h="1" x="2235"/>
        <item h="1" x="705"/>
        <item h="1" x="1208"/>
        <item h="1" x="1105"/>
        <item h="1" x="1561"/>
        <item h="1" x="799"/>
        <item h="1" x="884"/>
        <item h="1" x="908"/>
        <item h="1" x="524"/>
        <item h="1" x="1723"/>
        <item h="1" x="549"/>
        <item h="1" x="928"/>
        <item h="1" x="595"/>
        <item h="1" x="699"/>
        <item h="1" x="617"/>
        <item h="1" x="711"/>
        <item h="1" x="2234"/>
        <item h="1" x="522"/>
        <item h="1" x="395"/>
        <item h="1" x="614"/>
        <item h="1" x="529"/>
        <item h="1" x="623"/>
        <item h="1" x="572"/>
        <item h="1" x="913"/>
        <item h="1" x="800"/>
        <item h="1" x="1853"/>
        <item h="1" x="661"/>
        <item h="1" x="1041"/>
        <item h="1" x="693"/>
        <item h="1" x="842"/>
        <item h="1" x="606"/>
        <item h="1" x="547"/>
        <item h="1" x="1427"/>
        <item h="1" x="716"/>
        <item h="1" x="270"/>
        <item h="1" x="2233"/>
        <item h="1" x="583"/>
        <item h="1" x="185"/>
        <item h="1" x="517"/>
        <item h="1" x="1233"/>
        <item h="1" x="624"/>
        <item h="1" x="664"/>
        <item h="1" x="2232"/>
        <item h="1" x="504"/>
        <item h="1" x="551"/>
        <item h="1" x="1253"/>
        <item h="1" x="2103"/>
        <item h="1" x="900"/>
        <item h="1" x="990"/>
        <item h="1" x="1378"/>
        <item h="1" x="665"/>
        <item h="1" x="484"/>
        <item h="1" x="582"/>
        <item h="1" x="283"/>
        <item h="1" x="396"/>
        <item h="1" x="449"/>
        <item h="1" x="521"/>
        <item h="1" x="1114"/>
        <item h="1" x="635"/>
        <item h="1" x="694"/>
        <item h="1" x="811"/>
        <item h="1" x="757"/>
        <item h="1" x="443"/>
        <item h="1" x="589"/>
        <item h="1" x="566"/>
        <item h="1" x="2231"/>
        <item h="1" x="603"/>
        <item h="1" x="638"/>
        <item h="1" x="514"/>
        <item h="1" x="411"/>
        <item h="1" x="747"/>
        <item h="1" x="441"/>
        <item h="1" x="676"/>
        <item h="1" x="662"/>
        <item h="1" x="286"/>
        <item h="1" x="1529"/>
        <item h="1" x="668"/>
        <item h="1" x="553"/>
        <item h="1" x="615"/>
        <item h="1" x="523"/>
        <item h="1" x="1223"/>
        <item h="1" x="696"/>
        <item h="1" x="528"/>
        <item h="1" x="2212"/>
        <item h="1" x="482"/>
        <item h="1" x="654"/>
        <item h="1" x="542"/>
        <item h="1" x="752"/>
        <item h="1" x="485"/>
        <item h="1" x="571"/>
        <item h="1" x="541"/>
        <item h="1" x="593"/>
        <item h="1" x="620"/>
        <item h="1" x="1148"/>
        <item h="1" x="565"/>
        <item h="1" x="1307"/>
        <item h="1" x="672"/>
        <item h="1" x="2230"/>
        <item h="1" x="1086"/>
        <item h="1" x="404"/>
        <item h="1" x="669"/>
        <item h="1" x="588"/>
        <item h="1" x="1868"/>
        <item h="1" x="518"/>
        <item h="1" x="1066"/>
        <item h="1" x="325"/>
        <item h="1" x="631"/>
        <item h="1" x="427"/>
        <item h="1" x="406"/>
        <item h="1" x="408"/>
        <item h="1" x="489"/>
        <item h="1" x="600"/>
        <item h="1" x="505"/>
        <item h="1" x="1111"/>
        <item h="1" x="445"/>
        <item h="1" x="526"/>
        <item h="1" x="546"/>
        <item h="1" x="413"/>
        <item h="1" x="974"/>
        <item h="1" x="560"/>
        <item h="1" x="490"/>
        <item h="1" x="574"/>
        <item h="1" x="456"/>
        <item h="1" x="834"/>
        <item h="1" x="497"/>
        <item h="1" x="303"/>
        <item h="1" x="818"/>
        <item h="1" x="861"/>
        <item h="1" x="988"/>
        <item h="1" x="533"/>
        <item h="1" x="433"/>
        <item h="1" x="499"/>
        <item h="1" x="477"/>
        <item h="1" x="519"/>
        <item h="1" x="391"/>
        <item h="1" x="447"/>
        <item h="1" x="2229"/>
        <item h="1" x="472"/>
        <item h="1" x="510"/>
        <item h="1" x="492"/>
        <item h="1" x="467"/>
        <item h="1" x="561"/>
        <item h="1" x="428"/>
        <item h="1" x="540"/>
        <item h="1" x="374"/>
        <item h="1" x="545"/>
        <item h="1" x="2228"/>
        <item h="1" x="473"/>
        <item h="1" x="659"/>
        <item h="1" x="299"/>
        <item h="1" x="564"/>
        <item h="1" x="634"/>
        <item h="1" x="507"/>
        <item h="1" x="409"/>
        <item h="1" x="525"/>
        <item h="1" x="500"/>
        <item h="1" x="682"/>
        <item h="1" x="557"/>
        <item h="1" x="463"/>
        <item h="1" x="1954"/>
        <item h="1" x="452"/>
        <item h="1" x="562"/>
        <item h="1" x="723"/>
        <item h="1" x="462"/>
        <item h="1" x="364"/>
        <item h="1" x="461"/>
        <item h="1" x="506"/>
        <item h="1" x="536"/>
        <item h="1" x="410"/>
        <item h="1" x="487"/>
        <item h="1" x="474"/>
        <item h="1" x="440"/>
        <item h="1" x="650"/>
        <item h="1" x="400"/>
        <item h="1" x="372"/>
        <item h="1" x="498"/>
        <item h="1" x="824"/>
        <item h="1" x="569"/>
        <item h="1" x="435"/>
        <item h="1" x="1303"/>
        <item h="1" x="420"/>
        <item h="1" x="579"/>
        <item h="1" x="236"/>
        <item h="1" x="548"/>
        <item h="1" x="873"/>
        <item h="1" x="347"/>
        <item h="1" x="508"/>
        <item h="1" x="2227"/>
        <item h="1" x="437"/>
        <item h="1" x="349"/>
        <item h="1" x="309"/>
        <item h="1" x="471"/>
        <item h="1" x="911"/>
        <item h="1" x="401"/>
        <item h="1" x="511"/>
        <item h="1" x="527"/>
        <item h="1" x="618"/>
        <item h="1" x="681"/>
        <item h="1" x="501"/>
        <item h="1" x="439"/>
        <item h="1" x="577"/>
        <item h="1" x="503"/>
        <item h="1" x="322"/>
        <item h="1" x="328"/>
        <item h="1" x="491"/>
        <item h="1" x="442"/>
        <item h="1" x="745"/>
        <item h="1" x="786"/>
        <item h="1" x="470"/>
        <item h="1" x="419"/>
        <item h="1" x="418"/>
        <item h="1" x="483"/>
        <item h="1" x="363"/>
        <item h="1" x="466"/>
        <item h="1" x="429"/>
        <item h="1" x="590"/>
        <item h="1" x="388"/>
        <item h="1" x="645"/>
        <item h="1" x="544"/>
        <item h="1" x="379"/>
        <item h="1" x="444"/>
        <item h="1" x="352"/>
        <item h="1" x="512"/>
        <item h="1" x="226"/>
        <item h="1" x="480"/>
        <item h="1" x="355"/>
        <item h="1" x="345"/>
        <item h="1" x="306"/>
        <item h="1" x="537"/>
        <item h="1" x="892"/>
        <item h="1" x="712"/>
        <item h="1" x="359"/>
        <item h="1" x="1143"/>
        <item h="1" x="383"/>
        <item h="1" x="2226"/>
        <item h="1" x="241"/>
        <item h="1" x="476"/>
        <item h="1" x="228"/>
        <item h="1" x="334"/>
        <item h="1" x="387"/>
        <item h="1" x="258"/>
        <item h="1" x="534"/>
        <item h="1" x="370"/>
        <item h="1" x="398"/>
        <item h="1" x="425"/>
        <item h="1" x="350"/>
        <item h="1" x="415"/>
        <item h="1" x="389"/>
        <item h="1" x="314"/>
        <item h="1" x="773"/>
        <item h="1" x="584"/>
        <item h="1" x="298"/>
        <item h="1" x="854"/>
        <item h="1" x="149"/>
        <item h="1" x="587"/>
        <item h="1" x="117"/>
        <item h="1" x="295"/>
        <item h="1" x="436"/>
        <item h="1" x="423"/>
        <item h="1" x="424"/>
        <item h="1" x="180"/>
        <item h="1" x="417"/>
        <item h="1" x="848"/>
        <item h="1" x="432"/>
        <item h="1" x="381"/>
        <item h="1" x="422"/>
        <item h="1" x="1825"/>
        <item h="1" x="187"/>
        <item h="1" x="319"/>
        <item h="1" x="308"/>
        <item h="1" x="468"/>
        <item h="1" x="516"/>
        <item h="1" x="320"/>
        <item h="1" x="326"/>
        <item h="1" x="397"/>
        <item h="1" x="656"/>
        <item h="1" x="294"/>
        <item h="1" x="399"/>
        <item h="1" x="458"/>
        <item h="1" x="486"/>
        <item h="1" x="225"/>
        <item h="1" x="478"/>
        <item h="1" x="715"/>
        <item h="1" x="346"/>
        <item h="1" x="338"/>
        <item h="1" x="375"/>
        <item h="1" x="597"/>
        <item h="1" x="360"/>
        <item h="1" x="751"/>
        <item h="1" x="451"/>
        <item h="1" x="240"/>
        <item h="1" x="337"/>
        <item h="1" x="144"/>
        <item h="1" x="362"/>
        <item h="1" x="416"/>
        <item h="1" x="2225"/>
        <item h="1" x="385"/>
        <item h="1" x="393"/>
        <item h="1" x="459"/>
        <item h="1" x="495"/>
        <item h="1" x="446"/>
        <item h="1" x="266"/>
        <item h="1" x="305"/>
        <item h="1" x="1454"/>
        <item h="1" x="430"/>
        <item h="1" x="384"/>
        <item h="1" x="594"/>
        <item h="1" x="649"/>
        <item h="1" x="218"/>
        <item h="1" x="382"/>
        <item h="1" x="434"/>
        <item h="1" x="402"/>
        <item h="1" x="316"/>
        <item h="1" x="608"/>
        <item h="1" x="339"/>
        <item h="1" x="275"/>
        <item h="1" x="341"/>
        <item h="1" x="367"/>
        <item h="1" x="353"/>
        <item h="1" x="344"/>
        <item h="1" x="378"/>
        <item h="1" x="870"/>
        <item h="1" x="1460"/>
        <item h="1" x="356"/>
        <item h="1" x="259"/>
        <item h="1" x="481"/>
        <item h="1" x="268"/>
        <item h="1" x="373"/>
        <item h="1" x="627"/>
        <item h="1" x="340"/>
        <item h="1" x="333"/>
        <item h="1" x="877"/>
        <item h="1" x="332"/>
        <item h="1" x="875"/>
        <item h="1" x="386"/>
        <item h="1" x="223"/>
        <item h="1" x="300"/>
        <item h="1" x="392"/>
        <item h="1" x="348"/>
        <item h="1" x="380"/>
        <item h="1" x="335"/>
        <item h="1" x="287"/>
        <item h="1" x="254"/>
        <item h="1" x="284"/>
        <item h="1" x="263"/>
        <item h="1" x="1070"/>
        <item h="1" x="313"/>
        <item h="1" x="253"/>
        <item h="1" x="343"/>
        <item h="1" x="280"/>
        <item h="1" x="242"/>
        <item h="1" x="293"/>
        <item h="1" x="250"/>
        <item h="1" x="407"/>
        <item h="1" x="909"/>
        <item h="1" x="278"/>
        <item h="1" x="219"/>
        <item h="1" x="414"/>
        <item h="1" x="288"/>
        <item h="1" x="457"/>
        <item h="1" x="315"/>
        <item h="1" x="453"/>
        <item h="1" x="2028"/>
        <item h="1" x="327"/>
        <item h="1" x="192"/>
        <item h="1" x="366"/>
        <item h="1" x="354"/>
        <item h="1" x="502"/>
        <item h="1" x="90"/>
        <item h="1" x="2224"/>
        <item h="1" x="301"/>
        <item h="1" x="297"/>
        <item h="1" x="291"/>
        <item h="1" x="274"/>
        <item h="1" x="412"/>
        <item h="1" x="576"/>
        <item h="1" x="276"/>
        <item h="1" x="234"/>
        <item h="1" x="598"/>
        <item h="1" x="317"/>
        <item h="1" x="968"/>
        <item h="1" x="237"/>
        <item h="1" x="273"/>
        <item h="1" x="934"/>
        <item h="1" x="230"/>
        <item h="1" x="281"/>
        <item h="1" x="216"/>
        <item h="1" x="238"/>
        <item h="1" x="245"/>
        <item h="1" x="247"/>
        <item h="1" x="304"/>
        <item h="1" x="217"/>
        <item h="1" x="277"/>
        <item h="1" x="279"/>
        <item h="1" x="269"/>
        <item h="1" x="321"/>
        <item h="1" x="208"/>
        <item h="1" x="152"/>
        <item h="1" x="202"/>
        <item h="1" x="318"/>
        <item h="1" x="164"/>
        <item h="1" x="342"/>
        <item h="1" x="358"/>
        <item h="1" x="211"/>
        <item h="1" x="155"/>
        <item h="1" x="249"/>
        <item h="1" x="604"/>
        <item h="1" x="252"/>
        <item h="1" x="1065"/>
        <item h="1" x="171"/>
        <item h="1" x="173"/>
        <item h="1" x="224"/>
        <item h="1" x="201"/>
        <item h="1" x="195"/>
        <item h="1" x="262"/>
        <item h="1" x="1125"/>
        <item h="1" x="257"/>
        <item h="1" x="204"/>
        <item h="1" x="189"/>
        <item h="1" x="210"/>
        <item h="1" x="256"/>
        <item h="1" x="177"/>
        <item h="1" x="302"/>
        <item h="1" x="403"/>
        <item h="1" x="310"/>
        <item h="1" x="229"/>
        <item h="1" x="330"/>
        <item h="1" x="331"/>
        <item h="1" x="586"/>
        <item h="1" x="357"/>
        <item h="1" x="261"/>
        <item h="1" x="365"/>
        <item h="1" x="170"/>
        <item h="1" x="196"/>
        <item h="1" x="1015"/>
        <item h="1" x="39"/>
        <item h="1" x="214"/>
        <item h="1" x="221"/>
        <item h="1" x="232"/>
        <item h="1" x="265"/>
        <item h="1" x="307"/>
        <item h="1" x="351"/>
        <item h="1" x="198"/>
        <item h="1" x="106"/>
        <item h="1" x="455"/>
        <item h="1" x="248"/>
        <item h="1" x="194"/>
        <item h="1" x="231"/>
        <item h="1" x="145"/>
        <item h="1" x="296"/>
        <item h="1" x="178"/>
        <item h="1" x="128"/>
        <item h="1" x="405"/>
        <item h="1" x="197"/>
        <item h="1" x="292"/>
        <item h="1" x="213"/>
        <item h="1" x="125"/>
        <item h="1" x="1718"/>
        <item h="1" x="893"/>
        <item h="1" x="271"/>
        <item h="1" x="227"/>
        <item h="1" x="233"/>
        <item h="1" x="260"/>
        <item h="1" x="663"/>
        <item h="1" x="239"/>
        <item h="1" x="102"/>
        <item h="1" x="200"/>
        <item h="1" x="93"/>
        <item h="1" x="137"/>
        <item h="1" x="1418"/>
        <item h="1" x="771"/>
        <item h="1" x="157"/>
        <item h="1" x="169"/>
        <item h="1" x="162"/>
        <item h="1" x="181"/>
        <item h="1" x="190"/>
        <item h="1" x="538"/>
        <item h="1" x="191"/>
        <item h="1" x="1152"/>
        <item h="1" x="336"/>
        <item h="1" x="212"/>
        <item h="1" x="206"/>
        <item h="1" x="182"/>
        <item h="1" x="172"/>
        <item h="1" x="147"/>
        <item h="1" x="175"/>
        <item h="1" x="203"/>
        <item h="1" x="515"/>
        <item h="1" x="199"/>
        <item h="1" x="174"/>
        <item h="1" x="123"/>
        <item h="1" x="151"/>
        <item h="1" x="168"/>
        <item h="1" x="209"/>
        <item h="1" x="222"/>
        <item h="1" x="475"/>
        <item h="1" x="115"/>
        <item h="1" x="160"/>
        <item h="1" x="129"/>
        <item h="1" x="184"/>
        <item h="1" x="186"/>
        <item h="1" x="122"/>
        <item h="1" x="154"/>
        <item h="1" x="193"/>
        <item h="1" x="135"/>
        <item h="1" x="246"/>
        <item h="1" x="158"/>
        <item h="1" x="121"/>
        <item h="1" x="41"/>
        <item h="1" x="220"/>
        <item h="1" x="176"/>
        <item h="1" x="141"/>
        <item h="1" x="112"/>
        <item h="1" x="150"/>
        <item h="1" x="165"/>
        <item h="1" x="282"/>
        <item h="1" x="312"/>
        <item h="1" x="188"/>
        <item h="1" x="450"/>
        <item h="1" x="205"/>
        <item h="1" x="167"/>
        <item h="1" x="111"/>
        <item h="1" x="127"/>
        <item h="1" x="133"/>
        <item h="1" x="75"/>
        <item h="1" x="97"/>
        <item h="1" x="136"/>
        <item h="1" x="148"/>
        <item h="1" x="74"/>
        <item h="1" x="166"/>
        <item h="1" x="126"/>
        <item h="1" x="235"/>
        <item h="1" x="104"/>
        <item h="1" x="87"/>
        <item h="1" x="244"/>
        <item h="1" x="108"/>
        <item h="1" x="146"/>
        <item h="1" x="163"/>
        <item h="1" x="119"/>
        <item h="1" x="161"/>
        <item h="1" x="124"/>
        <item h="1" x="138"/>
        <item h="1" x="118"/>
        <item h="1" x="183"/>
        <item h="1" x="132"/>
        <item h="1" x="109"/>
        <item h="1" x="179"/>
        <item h="1" x="94"/>
        <item h="1" x="215"/>
        <item h="1" x="100"/>
        <item h="1" x="143"/>
        <item h="1" x="130"/>
        <item h="1" x="85"/>
        <item h="1" x="243"/>
        <item h="1" x="23"/>
        <item h="1" x="68"/>
        <item h="1" x="77"/>
        <item h="1" x="2223"/>
        <item h="1" x="153"/>
        <item h="1" x="116"/>
        <item h="1" x="95"/>
        <item h="1" x="80"/>
        <item h="1" x="120"/>
        <item h="1" x="69"/>
        <item h="1" x="264"/>
        <item h="1" x="114"/>
        <item h="1" x="71"/>
        <item h="1" x="101"/>
        <item h="1" x="88"/>
        <item h="1" x="105"/>
        <item h="1" x="156"/>
        <item h="1" x="103"/>
        <item h="1" x="78"/>
        <item h="1" x="91"/>
        <item h="1" x="113"/>
        <item h="1" x="86"/>
        <item h="1" x="67"/>
        <item h="1" x="79"/>
        <item h="1" x="84"/>
        <item h="1" x="110"/>
        <item h="1" x="20"/>
        <item h="1" x="82"/>
        <item h="1" x="89"/>
        <item h="1" x="72"/>
        <item h="1" x="76"/>
        <item h="1" x="98"/>
        <item h="1" x="24"/>
        <item h="1" x="61"/>
        <item h="1" x="52"/>
        <item h="1" x="1217"/>
        <item h="1" x="99"/>
        <item h="1" x="70"/>
        <item h="1" x="1484"/>
        <item h="1" x="255"/>
        <item h="1" x="44"/>
        <item h="1" x="107"/>
        <item h="1" x="139"/>
        <item h="1" x="47"/>
        <item h="1" x="58"/>
        <item h="1" x="324"/>
        <item h="1" x="96"/>
        <item h="1" x="14"/>
        <item h="1" x="361"/>
        <item h="1" x="54"/>
        <item h="1" x="922"/>
        <item h="1" x="46"/>
        <item h="1" x="59"/>
        <item h="1" x="64"/>
        <item h="1" x="50"/>
        <item h="1" x="42"/>
        <item h="1" x="57"/>
        <item h="1" x="51"/>
        <item h="1" x="62"/>
        <item h="1" x="49"/>
        <item h="1" x="66"/>
        <item h="1" x="37"/>
        <item h="1" x="12"/>
        <item h="1" x="48"/>
        <item h="1" x="60"/>
        <item h="1" x="43"/>
        <item h="1" x="45"/>
        <item h="1" x="32"/>
        <item h="1" x="65"/>
        <item h="1" x="40"/>
        <item h="1" x="53"/>
        <item h="1" x="63"/>
        <item h="1" x="81"/>
        <item h="1" x="35"/>
        <item h="1" x="73"/>
        <item h="1" x="27"/>
        <item h="1" x="34"/>
        <item h="1" x="1975"/>
        <item h="1" x="55"/>
        <item h="1" x="36"/>
        <item h="1" x="33"/>
        <item h="1" x="38"/>
        <item h="1" x="25"/>
        <item h="1" x="29"/>
        <item h="1" x="289"/>
        <item h="1" x="18"/>
        <item h="1" x="142"/>
        <item h="1" x="22"/>
        <item h="1" x="26"/>
        <item h="1" x="31"/>
        <item h="1" x="776"/>
        <item h="1" x="131"/>
        <item h="1" x="21"/>
        <item h="1" x="92"/>
        <item h="1" x="19"/>
        <item h="1" x="17"/>
        <item h="1" x="15"/>
        <item h="1" x="134"/>
        <item h="1" x="530"/>
        <item h="1" x="13"/>
        <item h="1" x="2222"/>
        <item h="1" x="11"/>
        <item h="1" x="10"/>
        <item h="1" x="8"/>
        <item h="1" x="4"/>
        <item h="1" x="30"/>
        <item h="1" x="9"/>
        <item h="1" x="6"/>
        <item h="1" x="7"/>
        <item x="5"/>
        <item x="0"/>
        <item x="16"/>
        <item x="1"/>
        <item x="2"/>
        <item t="default"/>
      </items>
    </pivotField>
  </pivotFields>
  <rowFields count="2">
    <field x="1"/>
    <field x="4"/>
  </rowFields>
  <rowItems count="11">
    <i>
      <x v="71"/>
      <x v="72"/>
    </i>
    <i t="default">
      <x v="71"/>
    </i>
    <i>
      <x v="72"/>
      <x v="72"/>
    </i>
    <i t="default">
      <x v="72"/>
    </i>
    <i>
      <x v="145"/>
      <x v="15"/>
    </i>
    <i t="default">
      <x v="145"/>
    </i>
    <i>
      <x v="708"/>
      <x v="5"/>
    </i>
    <i t="default">
      <x v="708"/>
    </i>
    <i>
      <x v="718"/>
      <x v="88"/>
    </i>
    <i t="default">
      <x v="718"/>
    </i>
    <i t="grand">
      <x/>
    </i>
  </rowItems>
  <colItems count="1">
    <i/>
  </colItems>
  <dataFields count="1">
    <dataField name="Soma de 2021 - Valor FOB (US$)" fld="8" baseField="0" baseItem="0"/>
  </dataFields>
  <formats count="28">
    <format dxfId="62">
      <pivotArea outline="0" collapsedLevelsAreSubtotals="1" fieldPosition="0"/>
    </format>
    <format dxfId="63">
      <pivotArea dataOnly="0" labelOnly="1" outline="0" axis="axisValues" fieldPosition="0"/>
    </format>
    <format dxfId="64">
      <pivotArea type="all" dataOnly="0" outline="0" fieldPosition="0"/>
    </format>
    <format dxfId="65">
      <pivotArea outline="0" collapsedLevelsAreSubtotals="1" fieldPosition="0"/>
    </format>
    <format dxfId="66">
      <pivotArea field="1" type="button" dataOnly="0" labelOnly="1" outline="0" axis="axisRow" fieldPosition="0"/>
    </format>
    <format dxfId="67">
      <pivotArea field="4" type="button" dataOnly="0" labelOnly="1" outline="0" axis="axisRow" fieldPosition="1"/>
    </format>
    <format dxfId="68">
      <pivotArea dataOnly="0" labelOnly="1" outline="0" fieldPosition="0">
        <references count="1">
          <reference field="1" count="5">
            <x v="71"/>
            <x v="72"/>
            <x v="145"/>
            <x v="708"/>
            <x v="718"/>
          </reference>
        </references>
      </pivotArea>
    </format>
    <format dxfId="69">
      <pivotArea dataOnly="0" labelOnly="1" outline="0" fieldPosition="0">
        <references count="1">
          <reference field="1" count="5" defaultSubtotal="1">
            <x v="71"/>
            <x v="72"/>
            <x v="145"/>
            <x v="708"/>
            <x v="718"/>
          </reference>
        </references>
      </pivotArea>
    </format>
    <format dxfId="70">
      <pivotArea dataOnly="0" labelOnly="1" grandRow="1" outline="0" fieldPosition="0"/>
    </format>
    <format dxfId="71">
      <pivotArea dataOnly="0" labelOnly="1" outline="0" fieldPosition="0">
        <references count="2">
          <reference field="1" count="1" selected="0">
            <x v="71"/>
          </reference>
          <reference field="4" count="1">
            <x v="72"/>
          </reference>
        </references>
      </pivotArea>
    </format>
    <format dxfId="72">
      <pivotArea dataOnly="0" labelOnly="1" outline="0" fieldPosition="0">
        <references count="2">
          <reference field="1" count="1" selected="0">
            <x v="72"/>
          </reference>
          <reference field="4" count="1">
            <x v="72"/>
          </reference>
        </references>
      </pivotArea>
    </format>
    <format dxfId="73">
      <pivotArea dataOnly="0" labelOnly="1" outline="0" fieldPosition="0">
        <references count="2">
          <reference field="1" count="1" selected="0">
            <x v="145"/>
          </reference>
          <reference field="4" count="1">
            <x v="15"/>
          </reference>
        </references>
      </pivotArea>
    </format>
    <format dxfId="74">
      <pivotArea dataOnly="0" labelOnly="1" outline="0" fieldPosition="0">
        <references count="2">
          <reference field="1" count="1" selected="0">
            <x v="708"/>
          </reference>
          <reference field="4" count="1">
            <x v="5"/>
          </reference>
        </references>
      </pivotArea>
    </format>
    <format dxfId="75">
      <pivotArea dataOnly="0" labelOnly="1" outline="0" fieldPosition="0">
        <references count="2">
          <reference field="1" count="1" selected="0">
            <x v="718"/>
          </reference>
          <reference field="4" count="1">
            <x v="88"/>
          </reference>
        </references>
      </pivotArea>
    </format>
    <format dxfId="76">
      <pivotArea dataOnly="0" labelOnly="1" outline="0" axis="axisValues" fieldPosition="0"/>
    </format>
    <format dxfId="77">
      <pivotArea type="all" dataOnly="0" outline="0" fieldPosition="0"/>
    </format>
    <format dxfId="78">
      <pivotArea outline="0" collapsedLevelsAreSubtotals="1" fieldPosition="0"/>
    </format>
    <format dxfId="79">
      <pivotArea field="1" type="button" dataOnly="0" labelOnly="1" outline="0" axis="axisRow" fieldPosition="0"/>
    </format>
    <format dxfId="80">
      <pivotArea field="4" type="button" dataOnly="0" labelOnly="1" outline="0" axis="axisRow" fieldPosition="1"/>
    </format>
    <format dxfId="81">
      <pivotArea dataOnly="0" labelOnly="1" outline="0" fieldPosition="0">
        <references count="1">
          <reference field="1" count="5">
            <x v="71"/>
            <x v="72"/>
            <x v="145"/>
            <x v="708"/>
            <x v="718"/>
          </reference>
        </references>
      </pivotArea>
    </format>
    <format dxfId="82">
      <pivotArea dataOnly="0" labelOnly="1" outline="0" fieldPosition="0">
        <references count="1">
          <reference field="1" count="5" defaultSubtotal="1">
            <x v="71"/>
            <x v="72"/>
            <x v="145"/>
            <x v="708"/>
            <x v="718"/>
          </reference>
        </references>
      </pivotArea>
    </format>
    <format dxfId="83">
      <pivotArea dataOnly="0" labelOnly="1" grandRow="1" outline="0" fieldPosition="0"/>
    </format>
    <format dxfId="84">
      <pivotArea dataOnly="0" labelOnly="1" outline="0" fieldPosition="0">
        <references count="2">
          <reference field="1" count="1" selected="0">
            <x v="71"/>
          </reference>
          <reference field="4" count="1">
            <x v="72"/>
          </reference>
        </references>
      </pivotArea>
    </format>
    <format dxfId="85">
      <pivotArea dataOnly="0" labelOnly="1" outline="0" fieldPosition="0">
        <references count="2">
          <reference field="1" count="1" selected="0">
            <x v="72"/>
          </reference>
          <reference field="4" count="1">
            <x v="72"/>
          </reference>
        </references>
      </pivotArea>
    </format>
    <format dxfId="86">
      <pivotArea dataOnly="0" labelOnly="1" outline="0" fieldPosition="0">
        <references count="2">
          <reference field="1" count="1" selected="0">
            <x v="145"/>
          </reference>
          <reference field="4" count="1">
            <x v="15"/>
          </reference>
        </references>
      </pivotArea>
    </format>
    <format dxfId="87">
      <pivotArea dataOnly="0" labelOnly="1" outline="0" fieldPosition="0">
        <references count="2">
          <reference field="1" count="1" selected="0">
            <x v="708"/>
          </reference>
          <reference field="4" count="1">
            <x v="5"/>
          </reference>
        </references>
      </pivotArea>
    </format>
    <format dxfId="88">
      <pivotArea dataOnly="0" labelOnly="1" outline="0" fieldPosition="0">
        <references count="2">
          <reference field="1" count="1" selected="0">
            <x v="718"/>
          </reference>
          <reference field="4" count="1">
            <x v="88"/>
          </reference>
        </references>
      </pivotArea>
    </format>
    <format dxfId="89">
      <pivotArea dataOnly="0" labelOnly="1" outline="0" axis="axisValues" fieldPosition="0"/>
    </format>
  </formats>
  <pivotTableStyleInfo name="PivotStyleLight16" showRowHeaders="1" showColHeaders="1" showRowStripes="0" showColStripes="0" showLastColumn="1"/>
  <filters count="1">
    <filter fld="1"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Tabela dinâmica5" cacheId="1696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B18:D29" firstHeaderRow="1" firstDataRow="1" firstDataCol="2"/>
  <pivotFields count="9">
    <pivotField compact="0" outline="0" showAll="0">
      <items count="30">
        <item x="12"/>
        <item x="27"/>
        <item x="6"/>
        <item x="17"/>
        <item x="11"/>
        <item x="25"/>
        <item x="28"/>
        <item x="8"/>
        <item x="1"/>
        <item x="26"/>
        <item x="18"/>
        <item x="5"/>
        <item x="7"/>
        <item x="23"/>
        <item x="9"/>
        <item x="20"/>
        <item x="19"/>
        <item x="4"/>
        <item x="13"/>
        <item x="15"/>
        <item x="22"/>
        <item x="16"/>
        <item x="14"/>
        <item x="24"/>
        <item x="3"/>
        <item x="0"/>
        <item x="2"/>
        <item x="10"/>
        <item x="21"/>
        <item t="default"/>
      </items>
    </pivotField>
    <pivotField axis="axisRow" compact="0" outline="0" showAll="0" measureFilter="1" sortType="ascending">
      <items count="820">
        <item x="64"/>
        <item x="782"/>
        <item x="65"/>
        <item x="778"/>
        <item x="670"/>
        <item x="773"/>
        <item x="55"/>
        <item x="767"/>
        <item x="475"/>
        <item x="709"/>
        <item x="278"/>
        <item x="385"/>
        <item x="710"/>
        <item x="793"/>
        <item x="448"/>
        <item x="531"/>
        <item x="726"/>
        <item x="604"/>
        <item x="510"/>
        <item x="553"/>
        <item x="351"/>
        <item x="54"/>
        <item x="379"/>
        <item x="508"/>
        <item x="811"/>
        <item x="305"/>
        <item x="744"/>
        <item x="805"/>
        <item x="792"/>
        <item x="654"/>
        <item x="679"/>
        <item x="613"/>
        <item x="600"/>
        <item x="329"/>
        <item x="282"/>
        <item x="608"/>
        <item x="401"/>
        <item x="721"/>
        <item x="677"/>
        <item x="228"/>
        <item x="528"/>
        <item x="327"/>
        <item x="776"/>
        <item x="386"/>
        <item x="742"/>
        <item x="711"/>
        <item x="154"/>
        <item x="390"/>
        <item x="628"/>
        <item x="621"/>
        <item x="316"/>
        <item x="207"/>
        <item x="802"/>
        <item x="534"/>
        <item x="731"/>
        <item x="540"/>
        <item x="736"/>
        <item x="521"/>
        <item x="453"/>
        <item x="765"/>
        <item x="751"/>
        <item x="302"/>
        <item x="412"/>
        <item x="271"/>
        <item x="813"/>
        <item x="314"/>
        <item x="501"/>
        <item x="368"/>
        <item x="761"/>
        <item x="644"/>
        <item x="543"/>
        <item x="1"/>
        <item x="0"/>
        <item x="748"/>
        <item x="355"/>
        <item x="612"/>
        <item x="336"/>
        <item x="136"/>
        <item x="257"/>
        <item x="440"/>
        <item x="606"/>
        <item x="322"/>
        <item x="332"/>
        <item x="227"/>
        <item x="292"/>
        <item x="774"/>
        <item x="695"/>
        <item x="83"/>
        <item x="415"/>
        <item x="192"/>
        <item x="186"/>
        <item x="423"/>
        <item x="772"/>
        <item x="687"/>
        <item x="311"/>
        <item x="408"/>
        <item x="472"/>
        <item x="387"/>
        <item x="394"/>
        <item x="420"/>
        <item x="238"/>
        <item x="523"/>
        <item x="131"/>
        <item x="26"/>
        <item x="468"/>
        <item x="697"/>
        <item x="503"/>
        <item x="346"/>
        <item x="447"/>
        <item x="236"/>
        <item x="798"/>
        <item x="562"/>
        <item x="587"/>
        <item x="356"/>
        <item x="155"/>
        <item x="267"/>
        <item x="158"/>
        <item x="188"/>
        <item x="180"/>
        <item x="20"/>
        <item x="113"/>
        <item x="432"/>
        <item x="194"/>
        <item x="775"/>
        <item x="627"/>
        <item x="193"/>
        <item x="258"/>
        <item x="93"/>
        <item x="39"/>
        <item x="110"/>
        <item x="75"/>
        <item x="217"/>
        <item x="209"/>
        <item x="60"/>
        <item x="137"/>
        <item x="334"/>
        <item x="33"/>
        <item x="504"/>
        <item x="62"/>
        <item x="291"/>
        <item x="118"/>
        <item x="21"/>
        <item x="149"/>
        <item x="4"/>
        <item x="239"/>
        <item x="2"/>
        <item x="12"/>
        <item x="738"/>
        <item x="176"/>
        <item x="295"/>
        <item x="269"/>
        <item x="245"/>
        <item x="546"/>
        <item x="479"/>
        <item x="530"/>
        <item x="789"/>
        <item x="6"/>
        <item x="276"/>
        <item x="11"/>
        <item x="304"/>
        <item x="294"/>
        <item x="29"/>
        <item x="780"/>
        <item x="35"/>
        <item x="23"/>
        <item x="640"/>
        <item x="519"/>
        <item x="474"/>
        <item x="221"/>
        <item x="333"/>
        <item x="143"/>
        <item x="345"/>
        <item x="120"/>
        <item x="320"/>
        <item x="459"/>
        <item x="428"/>
        <item x="405"/>
        <item x="701"/>
        <item x="126"/>
        <item x="484"/>
        <item x="146"/>
        <item x="187"/>
        <item x="181"/>
        <item x="170"/>
        <item x="620"/>
        <item x="34"/>
        <item x="67"/>
        <item x="115"/>
        <item x="464"/>
        <item x="769"/>
        <item x="500"/>
        <item x="219"/>
        <item x="321"/>
        <item x="444"/>
        <item x="152"/>
        <item x="532"/>
        <item x="234"/>
        <item x="168"/>
        <item x="416"/>
        <item x="636"/>
        <item x="740"/>
        <item x="376"/>
        <item x="563"/>
        <item x="289"/>
        <item x="437"/>
        <item x="728"/>
        <item x="498"/>
        <item x="284"/>
        <item x="10"/>
        <item x="374"/>
        <item x="220"/>
        <item x="46"/>
        <item x="254"/>
        <item x="391"/>
        <item x="57"/>
        <item x="309"/>
        <item x="488"/>
        <item x="797"/>
        <item x="260"/>
        <item x="366"/>
        <item x="585"/>
        <item x="360"/>
        <item x="85"/>
        <item x="31"/>
        <item x="804"/>
        <item x="174"/>
        <item x="99"/>
        <item x="109"/>
        <item x="259"/>
        <item x="140"/>
        <item x="72"/>
        <item x="50"/>
        <item x="82"/>
        <item x="28"/>
        <item x="224"/>
        <item x="293"/>
        <item x="482"/>
        <item x="144"/>
        <item x="177"/>
        <item x="362"/>
        <item x="132"/>
        <item x="97"/>
        <item x="98"/>
        <item x="121"/>
        <item x="223"/>
        <item x="381"/>
        <item x="127"/>
        <item x="506"/>
        <item x="502"/>
        <item x="71"/>
        <item x="211"/>
        <item x="125"/>
        <item x="480"/>
        <item x="570"/>
        <item x="771"/>
        <item x="262"/>
        <item x="95"/>
        <item x="111"/>
        <item x="319"/>
        <item x="607"/>
        <item x="548"/>
        <item x="631"/>
        <item x="591"/>
        <item x="66"/>
        <item x="660"/>
        <item x="306"/>
        <item x="795"/>
        <item x="372"/>
        <item x="307"/>
        <item x="689"/>
        <item x="667"/>
        <item x="589"/>
        <item x="601"/>
        <item x="581"/>
        <item x="816"/>
        <item x="760"/>
        <item x="794"/>
        <item x="691"/>
        <item x="541"/>
        <item x="672"/>
        <item x="588"/>
        <item x="675"/>
        <item x="286"/>
        <item x="602"/>
        <item x="457"/>
        <item x="443"/>
        <item x="538"/>
        <item x="768"/>
        <item x="815"/>
        <item x="739"/>
        <item x="718"/>
        <item x="101"/>
        <item x="737"/>
        <item x="616"/>
        <item x="576"/>
        <item x="615"/>
        <item x="429"/>
        <item x="596"/>
        <item x="202"/>
        <item x="471"/>
        <item x="762"/>
        <item x="727"/>
        <item x="393"/>
        <item x="650"/>
        <item x="340"/>
        <item x="814"/>
        <item x="237"/>
        <item x="783"/>
        <item x="407"/>
        <item x="633"/>
        <item x="550"/>
        <item x="626"/>
        <item x="201"/>
        <item x="337"/>
        <item x="198"/>
        <item x="803"/>
        <item x="252"/>
        <item x="270"/>
        <item x="714"/>
        <item x="465"/>
        <item x="88"/>
        <item x="433"/>
        <item x="556"/>
        <item x="578"/>
        <item x="169"/>
        <item x="509"/>
        <item x="702"/>
        <item x="107"/>
        <item x="141"/>
        <item x="788"/>
        <item x="646"/>
        <item x="735"/>
        <item x="395"/>
        <item x="807"/>
        <item x="533"/>
        <item x="478"/>
        <item x="384"/>
        <item x="104"/>
        <item x="715"/>
        <item x="746"/>
        <item x="156"/>
        <item x="364"/>
        <item x="575"/>
        <item x="668"/>
        <item x="446"/>
        <item x="246"/>
        <item x="758"/>
        <item x="516"/>
        <item x="462"/>
        <item x="582"/>
        <item x="473"/>
        <item x="707"/>
        <item x="586"/>
        <item x="818"/>
        <item x="757"/>
        <item x="159"/>
        <item x="763"/>
        <item x="204"/>
        <item x="343"/>
        <item x="342"/>
        <item x="520"/>
        <item x="290"/>
        <item x="564"/>
        <item x="705"/>
        <item x="460"/>
        <item x="685"/>
        <item x="648"/>
        <item x="717"/>
        <item x="693"/>
        <item x="678"/>
        <item x="558"/>
        <item x="712"/>
        <item x="790"/>
        <item x="551"/>
        <item x="559"/>
        <item x="808"/>
        <item x="741"/>
        <item x="696"/>
        <item x="492"/>
        <item x="622"/>
        <item x="513"/>
        <item x="703"/>
        <item x="281"/>
        <item x="421"/>
        <item x="361"/>
        <item x="571"/>
        <item x="567"/>
        <item x="658"/>
        <item x="750"/>
        <item x="456"/>
        <item x="730"/>
        <item x="720"/>
        <item x="431"/>
        <item x="733"/>
        <item x="335"/>
        <item x="491"/>
        <item x="373"/>
        <item x="231"/>
        <item x="594"/>
        <item x="461"/>
        <item x="683"/>
        <item x="812"/>
        <item x="557"/>
        <item x="350"/>
        <item x="676"/>
        <item x="638"/>
        <item x="617"/>
        <item x="256"/>
        <item x="723"/>
        <item x="348"/>
        <item x="458"/>
        <item x="392"/>
        <item x="469"/>
        <item x="483"/>
        <item x="754"/>
        <item x="686"/>
        <item x="451"/>
        <item x="624"/>
        <item x="61"/>
        <item x="266"/>
        <item x="323"/>
        <item x="542"/>
        <item x="455"/>
        <item x="630"/>
        <item x="688"/>
        <item x="398"/>
        <item x="642"/>
        <item x="522"/>
        <item x="164"/>
        <item x="365"/>
        <item x="268"/>
        <item x="172"/>
        <item x="40"/>
        <item x="369"/>
        <item x="684"/>
        <item x="756"/>
        <item x="452"/>
        <item x="713"/>
        <item x="647"/>
        <item x="112"/>
        <item x="409"/>
        <item x="330"/>
        <item x="699"/>
        <item x="645"/>
        <item x="625"/>
        <item x="210"/>
        <item x="466"/>
        <item x="354"/>
        <item x="755"/>
        <item x="14"/>
        <item x="525"/>
        <item x="285"/>
        <item x="310"/>
        <item x="184"/>
        <item x="787"/>
        <item x="595"/>
        <item x="507"/>
        <item x="183"/>
        <item x="298"/>
        <item x="275"/>
        <item x="89"/>
        <item x="189"/>
        <item x="91"/>
        <item x="139"/>
        <item x="173"/>
        <item x="226"/>
        <item x="27"/>
        <item x="404"/>
        <item x="382"/>
        <item x="96"/>
        <item x="242"/>
        <item x="496"/>
        <item x="663"/>
        <item x="19"/>
        <item x="73"/>
        <item x="214"/>
        <item x="63"/>
        <item x="353"/>
        <item x="463"/>
        <item x="536"/>
        <item x="413"/>
        <item x="232"/>
        <item x="698"/>
        <item x="442"/>
        <item x="235"/>
        <item x="799"/>
        <item x="629"/>
        <item x="45"/>
        <item x="806"/>
        <item x="283"/>
        <item x="375"/>
        <item x="512"/>
        <item x="664"/>
        <item x="527"/>
        <item x="25"/>
        <item x="92"/>
        <item x="656"/>
        <item x="618"/>
        <item x="249"/>
        <item x="313"/>
        <item x="272"/>
        <item x="682"/>
        <item x="171"/>
        <item x="490"/>
        <item x="371"/>
        <item x="436"/>
        <item x="753"/>
        <item x="241"/>
        <item x="200"/>
        <item x="247"/>
        <item x="244"/>
        <item x="435"/>
        <item x="274"/>
        <item x="130"/>
        <item x="102"/>
        <item x="9"/>
        <item x="665"/>
        <item x="105"/>
        <item x="300"/>
        <item x="44"/>
        <item x="151"/>
        <item x="326"/>
        <item x="157"/>
        <item x="565"/>
        <item x="486"/>
        <item x="526"/>
        <item x="441"/>
        <item x="724"/>
        <item x="719"/>
        <item x="30"/>
        <item x="399"/>
        <item x="759"/>
        <item x="609"/>
        <item x="324"/>
        <item x="438"/>
        <item x="599"/>
        <item x="673"/>
        <item x="747"/>
        <item x="240"/>
        <item x="694"/>
        <item x="494"/>
        <item x="308"/>
        <item x="338"/>
        <item x="70"/>
        <item x="179"/>
        <item x="537"/>
        <item x="666"/>
        <item x="655"/>
        <item x="511"/>
        <item x="425"/>
        <item x="592"/>
        <item x="352"/>
        <item x="493"/>
        <item x="218"/>
        <item x="487"/>
        <item x="568"/>
        <item x="671"/>
        <item x="611"/>
        <item x="635"/>
        <item x="766"/>
        <item x="603"/>
        <item x="153"/>
        <item x="84"/>
        <item x="572"/>
        <item x="770"/>
        <item x="729"/>
        <item x="681"/>
        <item x="253"/>
        <item x="195"/>
        <item x="233"/>
        <item x="476"/>
        <item x="197"/>
        <item x="430"/>
        <item x="680"/>
        <item x="229"/>
        <item x="161"/>
        <item x="22"/>
        <item x="162"/>
        <item x="18"/>
        <item x="264"/>
        <item x="7"/>
        <item x="51"/>
        <item x="48"/>
        <item x="74"/>
        <item x="42"/>
        <item x="377"/>
        <item x="69"/>
        <item x="312"/>
        <item x="128"/>
        <item x="363"/>
        <item x="78"/>
        <item x="215"/>
        <item x="359"/>
        <item x="133"/>
        <item x="454"/>
        <item x="579"/>
        <item x="301"/>
        <item x="150"/>
        <item x="303"/>
        <item x="554"/>
        <item x="80"/>
        <item x="299"/>
        <item x="634"/>
        <item x="643"/>
        <item x="145"/>
        <item x="651"/>
        <item x="160"/>
        <item x="116"/>
        <item x="801"/>
        <item x="414"/>
        <item x="449"/>
        <item x="208"/>
        <item x="427"/>
        <item x="397"/>
        <item x="785"/>
        <item x="539"/>
        <item x="400"/>
        <item x="175"/>
        <item x="417"/>
        <item x="561"/>
        <item x="560"/>
        <item x="225"/>
        <item x="255"/>
        <item x="243"/>
        <item x="555"/>
        <item x="273"/>
        <item x="380"/>
        <item x="318"/>
        <item x="370"/>
        <item x="165"/>
        <item x="524"/>
        <item x="248"/>
        <item x="632"/>
        <item x="205"/>
        <item x="261"/>
        <item x="547"/>
        <item x="297"/>
        <item x="43"/>
        <item x="367"/>
        <item x="124"/>
        <item x="206"/>
        <item x="199"/>
        <item x="614"/>
        <item x="196"/>
        <item x="76"/>
        <item x="341"/>
        <item x="24"/>
        <item x="81"/>
        <item x="32"/>
        <item x="203"/>
        <item x="470"/>
        <item x="331"/>
        <item x="495"/>
        <item x="56"/>
        <item x="135"/>
        <item x="279"/>
        <item x="41"/>
        <item x="357"/>
        <item x="114"/>
        <item x="123"/>
        <item x="566"/>
        <item x="781"/>
        <item x="119"/>
        <item x="106"/>
        <item x="147"/>
        <item x="424"/>
        <item x="277"/>
        <item x="349"/>
        <item x="163"/>
        <item x="13"/>
        <item x="191"/>
        <item x="590"/>
        <item x="505"/>
        <item x="657"/>
        <item x="251"/>
        <item x="182"/>
        <item x="213"/>
        <item x="59"/>
        <item x="90"/>
        <item x="250"/>
        <item x="129"/>
        <item x="439"/>
        <item x="79"/>
        <item x="117"/>
        <item x="230"/>
        <item x="86"/>
        <item x="388"/>
        <item x="36"/>
        <item x="58"/>
        <item x="87"/>
        <item x="288"/>
        <item x="597"/>
        <item x="77"/>
        <item x="17"/>
        <item x="68"/>
        <item x="52"/>
        <item x="166"/>
        <item x="499"/>
        <item x="445"/>
        <item x="652"/>
        <item x="574"/>
        <item x="108"/>
        <item x="347"/>
        <item x="639"/>
        <item x="37"/>
        <item x="637"/>
        <item x="212"/>
        <item x="515"/>
        <item x="5"/>
        <item x="777"/>
        <item x="786"/>
        <item x="577"/>
        <item x="692"/>
        <item x="583"/>
        <item x="325"/>
        <item x="809"/>
        <item x="339"/>
        <item x="674"/>
        <item x="16"/>
        <item x="544"/>
        <item x="100"/>
        <item x="598"/>
        <item x="3"/>
        <item x="784"/>
        <item x="593"/>
        <item x="477"/>
        <item x="434"/>
        <item x="605"/>
        <item x="722"/>
        <item x="406"/>
        <item x="396"/>
        <item x="662"/>
        <item x="743"/>
        <item x="669"/>
        <item x="450"/>
        <item x="389"/>
        <item x="378"/>
        <item x="53"/>
        <item x="265"/>
        <item x="706"/>
        <item x="467"/>
        <item x="122"/>
        <item x="517"/>
        <item x="167"/>
        <item x="280"/>
        <item x="142"/>
        <item x="178"/>
        <item x="422"/>
        <item x="216"/>
        <item x="94"/>
        <item x="148"/>
        <item x="222"/>
        <item x="134"/>
        <item x="138"/>
        <item x="38"/>
        <item x="15"/>
        <item x="418"/>
        <item x="584"/>
        <item x="383"/>
        <item x="745"/>
        <item x="732"/>
        <item x="749"/>
        <item x="810"/>
        <item x="800"/>
        <item x="716"/>
        <item x="653"/>
        <item x="752"/>
        <item x="725"/>
        <item x="315"/>
        <item x="619"/>
        <item x="419"/>
        <item x="779"/>
        <item x="47"/>
        <item x="791"/>
        <item x="514"/>
        <item x="610"/>
        <item x="103"/>
        <item x="426"/>
        <item x="328"/>
        <item x="708"/>
        <item x="623"/>
        <item x="481"/>
        <item x="641"/>
        <item x="296"/>
        <item x="529"/>
        <item x="535"/>
        <item x="690"/>
        <item x="764"/>
        <item x="485"/>
        <item x="497"/>
        <item x="649"/>
        <item x="402"/>
        <item x="704"/>
        <item x="518"/>
        <item x="817"/>
        <item x="661"/>
        <item x="569"/>
        <item x="796"/>
        <item x="552"/>
        <item x="317"/>
        <item x="263"/>
        <item x="344"/>
        <item x="49"/>
        <item x="287"/>
        <item x="185"/>
        <item x="489"/>
        <item x="659"/>
        <item x="545"/>
        <item x="358"/>
        <item x="190"/>
        <item x="411"/>
        <item x="700"/>
        <item x="403"/>
        <item x="410"/>
        <item x="573"/>
        <item x="734"/>
        <item x="549"/>
        <item x="580"/>
        <item x="8"/>
        <item t="default"/>
      </items>
    </pivotField>
    <pivotField compact="0" outline="0" showAll="0">
      <items count="819">
        <item x="457"/>
        <item x="156"/>
        <item x="489"/>
        <item x="62"/>
        <item x="626"/>
        <item x="74"/>
        <item x="84"/>
        <item x="38"/>
        <item x="92"/>
        <item x="11"/>
        <item x="109"/>
        <item x="274"/>
        <item x="810"/>
        <item x="545"/>
        <item x="122"/>
        <item x="28"/>
        <item x="22"/>
        <item x="779"/>
        <item x="34"/>
        <item x="373"/>
        <item x="33"/>
        <item x="30"/>
        <item x="805"/>
        <item x="244"/>
        <item x="283"/>
        <item x="19"/>
        <item x="112"/>
        <item x="741"/>
        <item x="192"/>
        <item x="200"/>
        <item x="101"/>
        <item x="685"/>
        <item x="694"/>
        <item x="798"/>
        <item x="478"/>
        <item x="679"/>
        <item x="731"/>
        <item x="102"/>
        <item x="516"/>
        <item x="742"/>
        <item x="58"/>
        <item x="141"/>
        <item x="541"/>
        <item x="105"/>
        <item x="99"/>
        <item x="127"/>
        <item x="358"/>
        <item x="668"/>
        <item x="780"/>
        <item x="146"/>
        <item x="438"/>
        <item x="78"/>
        <item x="12"/>
        <item x="212"/>
        <item x="395"/>
        <item x="132"/>
        <item x="670"/>
        <item x="118"/>
        <item x="387"/>
        <item x="35"/>
        <item x="249"/>
        <item x="89"/>
        <item x="504"/>
        <item x="374"/>
        <item x="162"/>
        <item x="697"/>
        <item x="722"/>
        <item x="539"/>
        <item x="627"/>
        <item x="604"/>
        <item x="314"/>
        <item x="64"/>
        <item x="663"/>
        <item x="698"/>
        <item x="718"/>
        <item x="752"/>
        <item x="511"/>
        <item x="712"/>
        <item x="501"/>
        <item x="690"/>
        <item x="683"/>
        <item x="574"/>
        <item x="630"/>
        <item x="794"/>
        <item x="126"/>
        <item x="279"/>
        <item x="480"/>
        <item x="622"/>
        <item x="707"/>
        <item x="565"/>
        <item x="46"/>
        <item x="36"/>
        <item x="447"/>
        <item x="705"/>
        <item x="380"/>
        <item x="594"/>
        <item x="138"/>
        <item x="248"/>
        <item x="104"/>
        <item x="95"/>
        <item x="746"/>
        <item x="243"/>
        <item x="437"/>
        <item x="572"/>
        <item x="536"/>
        <item x="335"/>
        <item x="691"/>
        <item x="624"/>
        <item x="405"/>
        <item x="803"/>
        <item x="451"/>
        <item x="73"/>
        <item x="47"/>
        <item x="778"/>
        <item x="696"/>
        <item x="817"/>
        <item x="659"/>
        <item x="479"/>
        <item x="210"/>
        <item x="124"/>
        <item x="689"/>
        <item x="302"/>
        <item x="52"/>
        <item x="701"/>
        <item x="578"/>
        <item x="653"/>
        <item x="152"/>
        <item x="582"/>
        <item x="340"/>
        <item x="751"/>
        <item x="575"/>
        <item x="759"/>
        <item x="301"/>
        <item x="362"/>
        <item x="593"/>
        <item x="460"/>
        <item x="429"/>
        <item x="649"/>
        <item x="735"/>
        <item x="661"/>
        <item x="547"/>
        <item x="557"/>
        <item x="566"/>
        <item x="711"/>
        <item x="558"/>
        <item x="640"/>
        <item x="733"/>
        <item x="484"/>
        <item x="452"/>
        <item x="25"/>
        <item x="586"/>
        <item x="256"/>
        <item x="648"/>
        <item x="675"/>
        <item x="595"/>
        <item x="808"/>
        <item x="514"/>
        <item x="295"/>
        <item x="288"/>
        <item x="716"/>
        <item x="420"/>
        <item x="804"/>
        <item x="218"/>
        <item x="750"/>
        <item x="315"/>
        <item x="551"/>
        <item x="481"/>
        <item x="77"/>
        <item x="554"/>
        <item x="665"/>
        <item x="114"/>
        <item x="775"/>
        <item x="257"/>
        <item x="63"/>
        <item x="167"/>
        <item x="739"/>
        <item x="271"/>
        <item x="43"/>
        <item x="398"/>
        <item x="97"/>
        <item x="261"/>
        <item x="434"/>
        <item x="556"/>
        <item x="811"/>
        <item x="591"/>
        <item x="678"/>
        <item x="411"/>
        <item x="308"/>
        <item x="85"/>
        <item x="16"/>
        <item x="769"/>
        <item x="407"/>
        <item x="91"/>
        <item x="189"/>
        <item x="571"/>
        <item x="151"/>
        <item x="602"/>
        <item x="497"/>
        <item x="789"/>
        <item x="136"/>
        <item x="59"/>
        <item x="32"/>
        <item x="503"/>
        <item x="61"/>
        <item x="20"/>
        <item x="290"/>
        <item x="238"/>
        <item x="2"/>
        <item x="797"/>
        <item x="116"/>
        <item x="352"/>
        <item x="564"/>
        <item x="425"/>
        <item x="221"/>
        <item x="646"/>
        <item x="638"/>
        <item x="224"/>
        <item x="611"/>
        <item x="723"/>
        <item x="231"/>
        <item x="370"/>
        <item x="155"/>
        <item x="700"/>
        <item x="191"/>
        <item x="110"/>
        <item x="519"/>
        <item x="234"/>
        <item x="587"/>
        <item x="430"/>
        <item x="305"/>
        <item x="801"/>
        <item x="392"/>
        <item x="215"/>
        <item x="187"/>
        <item x="117"/>
        <item x="179"/>
        <item x="336"/>
        <item x="782"/>
        <item x="651"/>
        <item x="8"/>
        <item x="465"/>
        <item x="744"/>
        <item x="443"/>
        <item x="76"/>
        <item x="181"/>
        <item x="377"/>
        <item x="393"/>
        <item x="607"/>
        <item x="520"/>
        <item x="165"/>
        <item x="356"/>
        <item x="495"/>
        <item x="796"/>
        <item x="235"/>
        <item x="300"/>
        <item x="490"/>
        <item x="736"/>
        <item x="153"/>
        <item x="531"/>
        <item x="774"/>
        <item x="171"/>
        <item x="727"/>
        <item x="672"/>
        <item x="687"/>
        <item x="270"/>
        <item x="208"/>
        <item x="216"/>
        <item x="233"/>
        <item x="193"/>
        <item x="428"/>
        <item x="706"/>
        <item x="612"/>
        <item x="639"/>
        <item x="676"/>
        <item x="610"/>
        <item x="486"/>
        <item x="103"/>
        <item x="669"/>
        <item x="777"/>
        <item x="533"/>
        <item x="677"/>
        <item x="570"/>
        <item x="749"/>
        <item x="740"/>
        <item x="692"/>
        <item x="360"/>
        <item x="763"/>
        <item x="194"/>
        <item x="812"/>
        <item x="383"/>
        <item x="431"/>
        <item x="728"/>
        <item x="217"/>
        <item x="351"/>
        <item x="260"/>
        <item x="209"/>
        <item x="645"/>
        <item x="140"/>
        <item x="111"/>
        <item x="476"/>
        <item x="787"/>
        <item x="106"/>
        <item x="262"/>
        <item x="415"/>
        <item x="90"/>
        <item x="786"/>
        <item x="381"/>
        <item x="172"/>
        <item x="299"/>
        <item x="312"/>
        <item x="297"/>
        <item x="734"/>
        <item x="432"/>
        <item x="87"/>
        <item x="577"/>
        <item x="632"/>
        <item x="241"/>
        <item x="813"/>
        <item x="236"/>
        <item x="770"/>
        <item x="714"/>
        <item x="745"/>
        <item x="51"/>
        <item x="196"/>
        <item x="401"/>
        <item x="472"/>
        <item x="616"/>
        <item x="259"/>
        <item x="310"/>
        <item x="150"/>
        <item x="681"/>
        <item x="666"/>
        <item x="276"/>
        <item x="68"/>
        <item x="130"/>
        <item x="400"/>
        <item x="402"/>
        <item x="660"/>
        <item x="39"/>
        <item x="747"/>
        <item x="579"/>
        <item x="228"/>
        <item x="764"/>
        <item x="589"/>
        <item x="788"/>
        <item x="708"/>
        <item x="378"/>
        <item x="350"/>
        <item x="384"/>
        <item x="562"/>
        <item x="389"/>
        <item x="353"/>
        <item x="772"/>
        <item x="134"/>
        <item x="637"/>
        <item x="450"/>
        <item x="83"/>
        <item x="291"/>
        <item x="268"/>
        <item x="686"/>
        <item x="355"/>
        <item x="266"/>
        <item x="157"/>
        <item x="439"/>
        <item x="82"/>
        <item x="471"/>
        <item x="294"/>
        <item x="783"/>
        <item x="56"/>
        <item x="9"/>
        <item x="466"/>
        <item x="264"/>
        <item x="147"/>
        <item x="121"/>
        <item x="93"/>
        <item x="14"/>
        <item x="652"/>
        <item x="37"/>
        <item x="177"/>
        <item x="498"/>
        <item x="703"/>
        <item x="761"/>
        <item x="202"/>
        <item x="406"/>
        <item x="332"/>
        <item x="254"/>
        <item x="287"/>
        <item x="596"/>
        <item x="423"/>
        <item x="496"/>
        <item x="391"/>
        <item x="357"/>
        <item x="48"/>
        <item x="433"/>
        <item x="227"/>
        <item x="655"/>
        <item x="424"/>
        <item x="464"/>
        <item x="269"/>
        <item x="762"/>
        <item x="614"/>
        <item x="470"/>
        <item x="436"/>
        <item x="629"/>
        <item x="454"/>
        <item x="455"/>
        <item x="512"/>
        <item x="580"/>
        <item x="540"/>
        <item x="307"/>
        <item x="371"/>
        <item x="54"/>
        <item x="178"/>
        <item x="341"/>
        <item x="286"/>
        <item x="791"/>
        <item x="613"/>
        <item x="42"/>
        <item x="296"/>
        <item x="559"/>
        <item x="214"/>
        <item x="416"/>
        <item x="642"/>
        <item x="560"/>
        <item x="399"/>
        <item x="41"/>
        <item x="298"/>
        <item x="330"/>
        <item x="159"/>
        <item x="633"/>
        <item x="421"/>
        <item x="174"/>
        <item x="207"/>
        <item x="348"/>
        <item x="546"/>
        <item x="67"/>
        <item x="75"/>
        <item x="800"/>
        <item x="115"/>
        <item x="205"/>
        <item x="195"/>
        <item x="426"/>
        <item x="650"/>
        <item x="198"/>
        <item x="396"/>
        <item x="448"/>
        <item x="631"/>
        <item x="164"/>
        <item x="379"/>
        <item x="369"/>
        <item x="317"/>
        <item x="247"/>
        <item x="242"/>
        <item x="53"/>
        <item x="125"/>
        <item x="346"/>
        <item x="473"/>
        <item x="220"/>
        <item x="313"/>
        <item x="337"/>
        <item x="275"/>
        <item x="10"/>
        <item x="621"/>
        <item x="584"/>
        <item x="743"/>
        <item x="605"/>
        <item x="446"/>
        <item x="623"/>
        <item x="190"/>
        <item x="449"/>
        <item x="388"/>
        <item x="781"/>
        <item x="760"/>
        <item x="500"/>
        <item x="367"/>
        <item x="643"/>
        <item x="135"/>
        <item x="487"/>
        <item x="186"/>
        <item x="790"/>
        <item x="282"/>
        <item x="815"/>
        <item x="693"/>
        <item x="361"/>
        <item x="555"/>
        <item x="568"/>
        <item x="347"/>
        <item x="576"/>
        <item x="21"/>
        <item x="161"/>
        <item x="55"/>
        <item x="199"/>
        <item x="522"/>
        <item x="368"/>
        <item x="468"/>
        <item x="793"/>
        <item x="674"/>
        <item x="482"/>
        <item x="753"/>
        <item x="60"/>
        <item x="644"/>
        <item x="721"/>
        <item x="530"/>
        <item x="1"/>
        <item x="603"/>
        <item x="725"/>
        <item x="509"/>
        <item x="0"/>
        <item x="542"/>
        <item x="145"/>
        <item x="137"/>
        <item x="206"/>
        <item x="506"/>
        <item x="222"/>
        <item x="120"/>
        <item x="592"/>
        <item x="569"/>
        <item x="410"/>
        <item x="792"/>
        <item x="552"/>
        <item x="225"/>
        <item x="149"/>
        <item x="366"/>
        <item x="553"/>
        <item x="144"/>
        <item x="413"/>
        <item x="523"/>
        <item x="142"/>
        <item x="29"/>
        <item x="65"/>
        <item x="397"/>
        <item x="758"/>
        <item x="240"/>
        <item x="688"/>
        <item x="24"/>
        <item x="671"/>
        <item x="129"/>
        <item x="70"/>
        <item x="408"/>
        <item x="598"/>
        <item x="526"/>
        <item x="809"/>
        <item x="658"/>
        <item x="766"/>
        <item x="458"/>
        <item x="230"/>
        <item x="491"/>
        <item x="729"/>
        <item x="702"/>
        <item x="226"/>
        <item x="304"/>
        <item x="166"/>
        <item x="372"/>
        <item x="732"/>
        <item x="765"/>
        <item x="327"/>
        <item x="349"/>
        <item x="154"/>
        <item x="529"/>
        <item x="4"/>
        <item x="133"/>
        <item x="339"/>
        <item x="799"/>
        <item x="715"/>
        <item x="50"/>
        <item x="513"/>
        <item x="537"/>
        <item x="201"/>
        <item x="322"/>
        <item x="328"/>
        <item x="281"/>
        <item x="618"/>
        <item x="345"/>
        <item x="515"/>
        <item x="532"/>
        <item x="684"/>
        <item x="342"/>
        <item x="72"/>
        <item x="213"/>
        <item x="673"/>
        <item x="414"/>
        <item x="331"/>
        <item x="185"/>
        <item x="771"/>
        <item x="422"/>
        <item x="600"/>
        <item x="588"/>
        <item x="635"/>
        <item x="615"/>
        <item x="442"/>
        <item x="814"/>
        <item x="717"/>
        <item x="456"/>
        <item x="738"/>
        <item x="100"/>
        <item x="767"/>
        <item x="44"/>
        <item x="543"/>
        <item x="724"/>
        <item x="682"/>
        <item x="469"/>
        <item x="494"/>
        <item x="107"/>
        <item x="3"/>
        <item x="15"/>
        <item x="123"/>
        <item x="5"/>
        <item x="324"/>
        <item x="417"/>
        <item x="204"/>
        <item x="656"/>
        <item x="418"/>
        <item x="278"/>
        <item x="128"/>
        <item x="86"/>
        <item x="17"/>
        <item x="79"/>
        <item x="654"/>
        <item x="477"/>
        <item x="303"/>
        <item x="499"/>
        <item x="285"/>
        <item x="601"/>
        <item x="444"/>
        <item x="730"/>
        <item x="255"/>
        <item x="316"/>
        <item x="343"/>
        <item x="534"/>
        <item x="517"/>
        <item x="321"/>
        <item x="320"/>
        <item x="182"/>
        <item x="176"/>
        <item x="561"/>
        <item x="404"/>
        <item x="344"/>
        <item x="113"/>
        <item x="409"/>
        <item x="475"/>
        <item x="726"/>
        <item x="474"/>
        <item x="567"/>
        <item x="318"/>
        <item x="606"/>
        <item x="664"/>
        <item x="617"/>
        <item x="323"/>
        <item x="49"/>
        <item x="81"/>
        <item x="71"/>
        <item x="139"/>
        <item x="258"/>
        <item x="108"/>
        <item x="173"/>
        <item x="98"/>
        <item x="143"/>
        <item x="463"/>
        <item x="435"/>
        <item x="246"/>
        <item x="329"/>
        <item x="326"/>
        <item x="365"/>
        <item x="45"/>
        <item x="253"/>
        <item x="293"/>
        <item x="507"/>
        <item x="66"/>
        <item x="219"/>
        <item x="169"/>
        <item x="527"/>
        <item x="375"/>
        <item x="180"/>
        <item x="488"/>
        <item x="599"/>
        <item x="289"/>
        <item x="544"/>
        <item x="88"/>
        <item x="188"/>
        <item x="284"/>
        <item x="183"/>
        <item x="524"/>
        <item x="13"/>
        <item x="309"/>
        <item x="26"/>
        <item x="403"/>
        <item x="754"/>
        <item x="518"/>
        <item x="175"/>
        <item x="748"/>
        <item x="57"/>
        <item x="795"/>
        <item x="620"/>
        <item x="376"/>
        <item x="359"/>
        <item x="338"/>
        <item x="440"/>
        <item x="412"/>
        <item x="363"/>
        <item x="311"/>
        <item x="583"/>
        <item x="382"/>
        <item x="525"/>
        <item x="535"/>
        <item x="485"/>
        <item x="462"/>
        <item x="27"/>
        <item x="292"/>
        <item x="229"/>
        <item x="96"/>
        <item x="80"/>
        <item x="232"/>
        <item x="719"/>
        <item x="619"/>
        <item x="334"/>
        <item x="502"/>
        <item x="333"/>
        <item x="710"/>
        <item x="6"/>
        <item x="427"/>
        <item x="548"/>
        <item x="510"/>
        <item x="505"/>
        <item x="467"/>
        <item x="223"/>
        <item x="680"/>
        <item x="647"/>
        <item x="280"/>
        <item x="390"/>
        <item x="492"/>
        <item x="709"/>
        <item x="277"/>
        <item x="237"/>
        <item x="419"/>
        <item x="737"/>
        <item x="773"/>
        <item x="386"/>
        <item x="720"/>
        <item x="609"/>
        <item x="250"/>
        <item x="628"/>
        <item x="453"/>
        <item x="699"/>
        <item x="493"/>
        <item x="667"/>
        <item x="445"/>
        <item x="245"/>
        <item x="757"/>
        <item x="538"/>
        <item x="784"/>
        <item x="203"/>
        <item x="251"/>
        <item x="197"/>
        <item x="802"/>
        <item x="806"/>
        <item x="394"/>
        <item x="508"/>
        <item x="168"/>
        <item x="585"/>
        <item x="549"/>
        <item x="625"/>
        <item x="713"/>
        <item x="563"/>
        <item x="704"/>
        <item x="459"/>
        <item x="158"/>
        <item x="756"/>
        <item x="441"/>
        <item x="634"/>
        <item x="265"/>
        <item x="483"/>
        <item x="119"/>
        <item x="319"/>
        <item x="148"/>
        <item x="69"/>
        <item x="23"/>
        <item x="272"/>
        <item x="40"/>
        <item x="184"/>
        <item x="550"/>
        <item x="325"/>
        <item x="94"/>
        <item x="170"/>
        <item x="662"/>
        <item x="18"/>
        <item x="131"/>
        <item x="273"/>
        <item x="252"/>
        <item x="581"/>
        <item x="239"/>
        <item x="160"/>
        <item x="263"/>
        <item x="7"/>
        <item x="816"/>
        <item x="354"/>
        <item x="528"/>
        <item x="597"/>
        <item x="636"/>
        <item x="211"/>
        <item x="776"/>
        <item x="785"/>
        <item x="573"/>
        <item x="31"/>
        <item x="768"/>
        <item x="461"/>
        <item x="657"/>
        <item x="695"/>
        <item x="590"/>
        <item x="306"/>
        <item x="807"/>
        <item x="163"/>
        <item x="364"/>
        <item x="641"/>
        <item x="521"/>
        <item x="267"/>
        <item x="755"/>
        <item x="385"/>
        <item x="608"/>
        <item t="default"/>
      </items>
    </pivotField>
    <pivotField compact="0" outline="0" showAll="0"/>
    <pivotField axis="axisRow" compact="0" outline="0" showAll="0" sortType="descending">
      <items count="92">
        <item x="60"/>
        <item x="16"/>
        <item x="52"/>
        <item x="76"/>
        <item x="31"/>
        <item x="3"/>
        <item x="37"/>
        <item x="74"/>
        <item x="73"/>
        <item x="47"/>
        <item x="75"/>
        <item x="46"/>
        <item x="36"/>
        <item x="15"/>
        <item x="5"/>
        <item x="1"/>
        <item x="13"/>
        <item x="38"/>
        <item x="65"/>
        <item x="4"/>
        <item x="7"/>
        <item x="20"/>
        <item x="49"/>
        <item x="53"/>
        <item x="77"/>
        <item x="43"/>
        <item x="82"/>
        <item x="45"/>
        <item x="14"/>
        <item x="87"/>
        <item x="61"/>
        <item x="83"/>
        <item x="57"/>
        <item x="48"/>
        <item x="54"/>
        <item x="29"/>
        <item x="28"/>
        <item x="39"/>
        <item x="24"/>
        <item x="62"/>
        <item x="50"/>
        <item x="34"/>
        <item x="25"/>
        <item x="70"/>
        <item x="21"/>
        <item x="11"/>
        <item x="89"/>
        <item x="58"/>
        <item x="90"/>
        <item x="33"/>
        <item x="17"/>
        <item x="66"/>
        <item x="35"/>
        <item x="8"/>
        <item x="78"/>
        <item x="63"/>
        <item x="18"/>
        <item x="71"/>
        <item x="85"/>
        <item x="10"/>
        <item x="84"/>
        <item x="19"/>
        <item x="51"/>
        <item x="40"/>
        <item x="26"/>
        <item x="30"/>
        <item x="9"/>
        <item x="42"/>
        <item x="32"/>
        <item x="88"/>
        <item x="81"/>
        <item x="80"/>
        <item x="0"/>
        <item x="27"/>
        <item x="69"/>
        <item x="64"/>
        <item x="22"/>
        <item x="44"/>
        <item x="72"/>
        <item x="86"/>
        <item x="55"/>
        <item x="23"/>
        <item x="68"/>
        <item x="67"/>
        <item x="59"/>
        <item x="79"/>
        <item x="6"/>
        <item x="41"/>
        <item x="2"/>
        <item x="12"/>
        <item x="56"/>
        <item t="default"/>
      </items>
    </pivotField>
    <pivotField compact="0" outline="0" showAll="0">
      <items count="22">
        <item x="9"/>
        <item x="11"/>
        <item x="10"/>
        <item x="14"/>
        <item x="19"/>
        <item x="0"/>
        <item x="1"/>
        <item x="6"/>
        <item x="16"/>
        <item x="13"/>
        <item x="12"/>
        <item x="15"/>
        <item x="7"/>
        <item x="18"/>
        <item x="17"/>
        <item x="4"/>
        <item x="3"/>
        <item x="2"/>
        <item x="5"/>
        <item x="8"/>
        <item x="20"/>
        <item t="default"/>
      </items>
    </pivotField>
    <pivotField compact="0" outline="0" showAll="0">
      <items count="22">
        <item x="9"/>
        <item x="17"/>
        <item x="15"/>
        <item x="10"/>
        <item x="5"/>
        <item x="19"/>
        <item x="3"/>
        <item x="2"/>
        <item x="12"/>
        <item x="8"/>
        <item x="4"/>
        <item x="20"/>
        <item x="7"/>
        <item x="13"/>
        <item x="16"/>
        <item x="18"/>
        <item x="6"/>
        <item x="1"/>
        <item x="14"/>
        <item x="11"/>
        <item x="0"/>
        <item t="default"/>
      </items>
    </pivotField>
    <pivotField dataField="1" compact="0" numFmtId="1" outline="0" showAll="0">
      <items count="2787">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compact="0" numFmtId="1" outline="0" showAll="0">
      <items count="2599">
        <item h="1" x="3"/>
        <item h="1" x="2143"/>
        <item h="1" x="2220"/>
        <item h="1" x="2597"/>
        <item h="1" x="2202"/>
        <item h="1" x="1797"/>
        <item h="1" x="2596"/>
        <item h="1" x="2595"/>
        <item h="1" x="2594"/>
        <item h="1" x="2141"/>
        <item h="1" x="2593"/>
        <item h="1" x="2592"/>
        <item h="1" x="2591"/>
        <item h="1" x="2210"/>
        <item h="1" x="2214"/>
        <item h="1" x="2590"/>
        <item h="1" x="1877"/>
        <item h="1" x="2206"/>
        <item h="1" x="1667"/>
        <item h="1" x="1550"/>
        <item h="1" x="2589"/>
        <item h="1" x="2588"/>
        <item h="1" x="2211"/>
        <item h="1" x="2172"/>
        <item h="1" x="2587"/>
        <item h="1" x="2072"/>
        <item h="1" x="2125"/>
        <item h="1" x="2586"/>
        <item h="1" x="1872"/>
        <item h="1" x="2585"/>
        <item h="1" x="2584"/>
        <item h="1" x="2190"/>
        <item h="1" x="2200"/>
        <item h="1" x="2208"/>
        <item h="1" x="2193"/>
        <item h="1" x="1675"/>
        <item h="1" x="1806"/>
        <item h="1" x="2174"/>
        <item h="1" x="2583"/>
        <item h="1" x="2582"/>
        <item h="1" x="2581"/>
        <item h="1" x="2580"/>
        <item h="1" x="1761"/>
        <item h="1" x="2579"/>
        <item h="1" x="2578"/>
        <item h="1" x="2171"/>
        <item h="1" x="2577"/>
        <item h="1" x="2160"/>
        <item h="1" x="2576"/>
        <item h="1" x="2575"/>
        <item h="1" x="2574"/>
        <item h="1" x="2013"/>
        <item h="1" x="2127"/>
        <item h="1" x="2081"/>
        <item h="1" x="2573"/>
        <item h="1" x="1386"/>
        <item h="1" x="1754"/>
        <item h="1" x="1731"/>
        <item h="1" x="1940"/>
        <item h="1" x="2572"/>
        <item h="1" x="1609"/>
        <item h="1" x="2164"/>
        <item h="1" x="2037"/>
        <item h="1" x="2571"/>
        <item h="1" x="2570"/>
        <item h="1" x="2005"/>
        <item h="1" x="2569"/>
        <item h="1" x="2568"/>
        <item h="1" x="2567"/>
        <item h="1" x="2157"/>
        <item h="1" x="1349"/>
        <item h="1" x="2566"/>
        <item h="1" x="2189"/>
        <item h="1" x="2062"/>
        <item h="1" x="2175"/>
        <item h="1" x="2198"/>
        <item h="1" x="2565"/>
        <item h="1" x="667"/>
        <item h="1" x="2564"/>
        <item h="1" x="1993"/>
        <item h="1" x="2142"/>
        <item h="1" x="2188"/>
        <item h="1" x="1369"/>
        <item h="1" x="2563"/>
        <item h="1" x="2043"/>
        <item h="1" x="2178"/>
        <item h="1" x="2562"/>
        <item h="1" x="2053"/>
        <item h="1" x="2191"/>
        <item h="1" x="2561"/>
        <item h="1" x="2560"/>
        <item h="1" x="1968"/>
        <item h="1" x="1958"/>
        <item h="1" x="2134"/>
        <item h="1" x="2184"/>
        <item h="1" x="2559"/>
        <item h="1" x="2116"/>
        <item h="1" x="2558"/>
        <item h="1" x="1660"/>
        <item h="1" x="2557"/>
        <item h="1" x="2078"/>
        <item h="1" x="1982"/>
        <item h="1" x="2097"/>
        <item h="1" x="1560"/>
        <item h="1" x="2167"/>
        <item h="1" x="1620"/>
        <item h="1" x="2556"/>
        <item h="1" x="2555"/>
        <item h="1" x="2554"/>
        <item h="1" x="1589"/>
        <item h="1" x="1428"/>
        <item h="1" x="2553"/>
        <item h="1" x="2014"/>
        <item h="1" x="1020"/>
        <item h="1" x="1645"/>
        <item h="1" x="2181"/>
        <item h="1" x="2183"/>
        <item h="1" x="1599"/>
        <item h="1" x="2179"/>
        <item h="1" x="2552"/>
        <item h="1" x="1867"/>
        <item h="1" x="1869"/>
        <item h="1" x="2551"/>
        <item h="1" x="2550"/>
        <item h="1" x="2146"/>
        <item h="1" x="2549"/>
        <item h="1" x="2197"/>
        <item h="1" x="1929"/>
        <item h="1" x="2548"/>
        <item h="1" x="2547"/>
        <item h="1" x="2546"/>
        <item h="1" x="1594"/>
        <item h="1" x="2055"/>
        <item h="1" x="2087"/>
        <item h="1" x="2209"/>
        <item h="1" x="2545"/>
        <item h="1" x="2133"/>
        <item h="1" x="2544"/>
        <item h="1" x="2543"/>
        <item h="1" x="2542"/>
        <item h="1" x="2063"/>
        <item h="1" x="2113"/>
        <item h="1" x="2541"/>
        <item h="1" x="2126"/>
        <item h="1" x="1922"/>
        <item h="1" x="2540"/>
        <item h="1" x="1939"/>
        <item h="1" x="2158"/>
        <item h="1" x="2539"/>
        <item h="1" x="2538"/>
        <item h="1" x="2537"/>
        <item h="1" x="2536"/>
        <item h="1" x="2163"/>
        <item h="1" x="2065"/>
        <item h="1" x="2535"/>
        <item h="1" x="2534"/>
        <item h="1" x="2533"/>
        <item h="1" x="2532"/>
        <item h="1" x="2017"/>
        <item h="1" x="2531"/>
        <item h="1" x="2530"/>
        <item h="1" x="2529"/>
        <item h="1" x="2077"/>
        <item h="1" x="777"/>
        <item h="1" x="2109"/>
        <item h="1" x="1858"/>
        <item h="1" x="1000"/>
        <item h="1" x="2528"/>
        <item h="1" x="1837"/>
        <item h="1" x="1406"/>
        <item h="1" x="1944"/>
        <item h="1" x="2093"/>
        <item h="1" x="2527"/>
        <item h="1" x="2173"/>
        <item h="1" x="1706"/>
        <item h="1" x="1804"/>
        <item h="1" x="1274"/>
        <item h="1" x="2145"/>
        <item h="1" x="2082"/>
        <item h="1" x="2000"/>
        <item h="1" x="2526"/>
        <item h="1" x="2525"/>
        <item h="1" x="2524"/>
        <item h="1" x="1593"/>
        <item h="1" x="1740"/>
        <item h="1" x="2155"/>
        <item h="1" x="2111"/>
        <item h="1" x="1613"/>
        <item h="1" x="2523"/>
        <item h="1" x="2021"/>
        <item h="1" x="1932"/>
        <item h="1" x="2522"/>
        <item h="1" x="2521"/>
        <item h="1" x="2520"/>
        <item h="1" x="1302"/>
        <item h="1" x="2180"/>
        <item h="1" x="83"/>
        <item h="1" x="2519"/>
        <item h="1" x="1436"/>
        <item h="1" x="2518"/>
        <item h="1" x="2186"/>
        <item h="1" x="2517"/>
        <item h="1" x="207"/>
        <item h="1" x="2516"/>
        <item h="1" x="2108"/>
        <item h="1" x="2515"/>
        <item h="1" x="2092"/>
        <item h="1" x="1533"/>
        <item h="1" x="1801"/>
        <item h="1" x="2514"/>
        <item h="1" x="2513"/>
        <item h="1" x="1604"/>
        <item h="1" x="1947"/>
        <item h="1" x="2154"/>
        <item h="1" x="2512"/>
        <item h="1" x="2511"/>
        <item h="1" x="2510"/>
        <item h="1" x="1847"/>
        <item h="1" x="2066"/>
        <item h="1" x="1810"/>
        <item h="1" x="1719"/>
        <item h="1" x="2079"/>
        <item h="1" x="1009"/>
        <item h="1" x="1739"/>
        <item h="1" x="2509"/>
        <item h="1" x="1479"/>
        <item h="1" x="1353"/>
        <item h="1" x="2110"/>
        <item h="1" x="960"/>
        <item h="1" x="2508"/>
        <item h="1" x="2100"/>
        <item h="1" x="2507"/>
        <item h="1" x="2073"/>
        <item h="1" x="2506"/>
        <item h="1" x="1923"/>
        <item h="1" x="1914"/>
        <item h="1" x="2051"/>
        <item h="1" x="2136"/>
        <item h="1" x="2144"/>
        <item h="1" x="1067"/>
        <item h="1" x="2505"/>
        <item h="1" x="1943"/>
        <item h="1" x="2504"/>
        <item h="1" x="1770"/>
        <item h="1" x="2503"/>
        <item h="1" x="2161"/>
        <item h="1" x="1379"/>
        <item h="1" x="2217"/>
        <item h="1" x="2032"/>
        <item h="1" x="2129"/>
        <item h="1" x="1175"/>
        <item h="1" x="2502"/>
        <item h="1" x="2128"/>
        <item h="1" x="2007"/>
        <item h="1" x="1805"/>
        <item h="1" x="2501"/>
        <item h="1" x="1766"/>
        <item h="1" x="2035"/>
        <item h="1" x="1844"/>
        <item h="1" x="2089"/>
        <item h="1" x="2156"/>
        <item h="1" x="1938"/>
        <item h="1" x="2500"/>
        <item h="1" x="2182"/>
        <item h="1" x="2499"/>
        <item h="1" x="1537"/>
        <item h="1" x="2498"/>
        <item h="1" x="2497"/>
        <item h="1" x="1326"/>
        <item h="1" x="1979"/>
        <item h="1" x="2496"/>
        <item h="1" x="806"/>
        <item h="1" x="2495"/>
        <item h="1" x="2494"/>
        <item h="1" x="2493"/>
        <item h="1" x="1997"/>
        <item h="1" x="2219"/>
        <item h="1" x="1851"/>
        <item h="1" x="1964"/>
        <item h="1" x="2492"/>
        <item h="1" x="2491"/>
        <item h="1" x="2020"/>
        <item h="1" x="1959"/>
        <item h="1" x="2490"/>
        <item h="1" x="2489"/>
        <item h="1" x="1737"/>
        <item h="1" x="1949"/>
        <item h="1" x="1860"/>
        <item h="1" x="1925"/>
        <item h="1" x="2488"/>
        <item h="1" x="2487"/>
        <item h="1" x="2486"/>
        <item h="1" x="2140"/>
        <item h="1" x="2130"/>
        <item h="1" x="2485"/>
        <item h="1" x="2054"/>
        <item h="1" x="1748"/>
        <item h="1" x="2199"/>
        <item h="1" x="2177"/>
        <item h="1" x="1981"/>
        <item h="1" x="2484"/>
        <item h="1" x="2165"/>
        <item h="1" x="2090"/>
        <item h="1" x="2168"/>
        <item h="1" x="1921"/>
        <item h="1" x="2483"/>
        <item h="1" x="1780"/>
        <item h="1" x="2122"/>
        <item h="1" x="2088"/>
        <item h="1" x="2094"/>
        <item h="1" x="2057"/>
        <item h="1" x="2482"/>
        <item h="1" x="2481"/>
        <item h="1" x="1483"/>
        <item h="1" x="2480"/>
        <item h="1" x="1581"/>
        <item h="1" x="1888"/>
        <item h="1" x="1903"/>
        <item h="1" x="2085"/>
        <item h="1" x="704"/>
        <item h="1" x="2479"/>
        <item h="1" x="1889"/>
        <item h="1" x="2119"/>
        <item h="1" x="2478"/>
        <item h="1" x="2204"/>
        <item h="1" x="1961"/>
        <item h="1" x="2117"/>
        <item h="1" x="2011"/>
        <item h="1" x="1520"/>
        <item h="1" x="2039"/>
        <item h="1" x="1957"/>
        <item h="1" x="2218"/>
        <item h="1" x="1522"/>
        <item h="1" x="1118"/>
        <item h="1" x="2477"/>
        <item h="1" x="2476"/>
        <item h="1" x="2018"/>
        <item h="1" x="2475"/>
        <item h="1" x="2474"/>
        <item h="1" x="2150"/>
        <item h="1" x="2096"/>
        <item h="1" x="2473"/>
        <item h="1" x="1738"/>
        <item h="1" x="1213"/>
        <item h="1" x="2059"/>
        <item h="1" x="2070"/>
        <item h="1" x="2015"/>
        <item h="1" x="2472"/>
        <item h="1" x="1380"/>
        <item h="1" x="2471"/>
        <item h="1" x="1713"/>
        <item h="1" x="2470"/>
        <item h="1" x="2469"/>
        <item h="1" x="1852"/>
        <item h="1" x="2468"/>
        <item h="1" x="2058"/>
        <item h="1" x="2467"/>
        <item h="1" x="1984"/>
        <item h="1" x="2466"/>
        <item h="1" x="1704"/>
        <item h="1" x="2465"/>
        <item h="1" x="2464"/>
        <item h="1" x="2463"/>
        <item h="1" x="1846"/>
        <item h="1" x="1670"/>
        <item h="1" x="1986"/>
        <item h="1" x="2462"/>
        <item h="1" x="1647"/>
        <item h="1" x="2461"/>
        <item h="1" x="2460"/>
        <item h="1" x="2459"/>
        <item h="1" x="2458"/>
        <item h="1" x="2027"/>
        <item h="1" x="1480"/>
        <item h="1" x="2457"/>
        <item h="1" x="1946"/>
        <item h="1" x="2456"/>
        <item h="1" x="2106"/>
        <item h="1" x="1977"/>
        <item h="1" x="1547"/>
        <item h="1" x="2004"/>
        <item h="1" x="2455"/>
        <item h="1" x="2195"/>
        <item h="1" x="1510"/>
        <item h="1" x="2139"/>
        <item h="1" x="2151"/>
        <item h="1" x="2047"/>
        <item h="1" x="1992"/>
        <item h="1" x="2031"/>
        <item h="1" x="2454"/>
        <item h="1" x="1848"/>
        <item h="1" x="2185"/>
        <item h="1" x="1716"/>
        <item h="1" x="2453"/>
        <item h="1" x="2452"/>
        <item h="1" x="1577"/>
        <item h="1" x="2451"/>
        <item h="1" x="2450"/>
        <item h="1" x="1978"/>
        <item h="1" x="2192"/>
        <item h="1" x="2449"/>
        <item h="1" x="1509"/>
        <item h="1" x="2448"/>
        <item h="1" x="1764"/>
        <item h="1" x="2447"/>
        <item h="1" x="1895"/>
        <item h="1" x="2446"/>
        <item h="1" x="1936"/>
        <item h="1" x="2445"/>
        <item h="1" x="2444"/>
        <item h="1" x="2443"/>
        <item h="1" x="1934"/>
        <item h="1" x="2442"/>
        <item h="1" x="1870"/>
        <item h="1" x="1468"/>
        <item h="1" x="1626"/>
        <item h="1" x="1791"/>
        <item h="1" x="2107"/>
        <item h="1" x="1690"/>
        <item h="1" x="1842"/>
        <item h="1" x="2441"/>
        <item h="1" x="1255"/>
        <item h="1" x="1876"/>
        <item h="1" x="1814"/>
        <item h="1" x="2440"/>
        <item h="1" x="2012"/>
        <item h="1" x="2439"/>
        <item h="1" x="1089"/>
        <item h="1" x="2438"/>
        <item h="1" x="2437"/>
        <item h="1" x="2436"/>
        <item h="1" x="1972"/>
        <item h="1" x="2008"/>
        <item h="1" x="1742"/>
        <item h="1" x="1638"/>
        <item h="1" x="1763"/>
        <item h="1" x="1967"/>
        <item h="1" x="2435"/>
        <item h="1" x="2153"/>
        <item h="1" x="2434"/>
        <item h="1" x="2042"/>
        <item h="1" x="2044"/>
        <item h="1" x="1955"/>
        <item h="1" x="1194"/>
        <item h="1" x="929"/>
        <item h="1" x="2433"/>
        <item h="1" x="2432"/>
        <item h="1" x="1496"/>
        <item h="1" x="1809"/>
        <item h="1" x="1614"/>
        <item h="1" x="1795"/>
        <item h="1" x="1149"/>
        <item h="1" x="1788"/>
        <item h="1" x="2431"/>
        <item h="1" x="1778"/>
        <item h="1" x="1935"/>
        <item h="1" x="1898"/>
        <item h="1" x="1785"/>
        <item h="1" x="1836"/>
        <item h="1" x="2149"/>
        <item h="1" x="1747"/>
        <item h="1" x="1743"/>
        <item h="1" x="2430"/>
        <item h="1" x="1855"/>
        <item h="1" x="2003"/>
        <item h="1" x="2120"/>
        <item h="1" x="2114"/>
        <item h="1" x="1191"/>
        <item h="1" x="1862"/>
        <item h="1" x="1728"/>
        <item h="1" x="1950"/>
        <item h="1" x="1996"/>
        <item h="1" x="1859"/>
        <item h="1" x="2429"/>
        <item h="1" x="1400"/>
        <item h="1" x="1684"/>
        <item h="1" x="1822"/>
        <item h="1" x="2428"/>
        <item h="1" x="1308"/>
        <item h="1" x="2427"/>
        <item h="1" x="1832"/>
        <item h="1" x="2426"/>
        <item h="1" x="2425"/>
        <item h="1" x="1875"/>
        <item h="1" x="2424"/>
        <item h="1" x="1506"/>
        <item h="1" x="2423"/>
        <item h="1" x="2166"/>
        <item h="1" x="1623"/>
        <item h="1" x="1031"/>
        <item h="1" x="1595"/>
        <item h="1" x="1696"/>
        <item h="1" x="2422"/>
        <item h="1" x="1899"/>
        <item h="1" x="1884"/>
        <item h="1" x="1930"/>
        <item h="1" x="2124"/>
        <item h="1" x="1559"/>
        <item h="1" x="1672"/>
        <item h="1" x="2421"/>
        <item h="1" x="2080"/>
        <item h="1" x="1971"/>
        <item h="1" x="2091"/>
        <item h="1" x="2040"/>
        <item h="1" x="1471"/>
        <item h="1" x="2420"/>
        <item h="1" x="1411"/>
        <item h="1" x="1963"/>
        <item h="1" x="1990"/>
        <item h="1" x="1823"/>
        <item h="1" x="1776"/>
        <item h="1" x="2419"/>
        <item h="1" x="2187"/>
        <item h="1" x="1900"/>
        <item h="1" x="1265"/>
        <item h="1" x="2084"/>
        <item h="1" x="1225"/>
        <item h="1" x="2418"/>
        <item h="1" x="2045"/>
        <item h="1" x="2417"/>
        <item h="1" x="1960"/>
        <item h="1" x="1124"/>
        <item h="1" x="2416"/>
        <item h="1" x="2112"/>
        <item h="1" x="1724"/>
        <item h="1" x="688"/>
        <item h="1" x="1651"/>
        <item h="1" x="1603"/>
        <item h="1" x="1839"/>
        <item h="1" x="1572"/>
        <item h="1" x="2101"/>
        <item h="1" x="2056"/>
        <item h="1" x="1956"/>
        <item h="1" x="1643"/>
        <item h="1" x="1695"/>
        <item h="1" x="1403"/>
        <item h="1" x="1850"/>
        <item h="1" x="2196"/>
        <item h="1" x="2415"/>
        <item h="1" x="2414"/>
        <item h="1" x="2118"/>
        <item h="1" x="2413"/>
        <item h="1" x="2412"/>
        <item h="1" x="1849"/>
        <item h="1" x="1880"/>
        <item h="1" x="1700"/>
        <item h="1" x="2001"/>
        <item h="1" x="2041"/>
        <item h="1" x="2207"/>
        <item h="1" x="1803"/>
        <item h="1" x="1926"/>
        <item h="1" x="1445"/>
        <item h="1" x="1619"/>
        <item h="1" x="2052"/>
        <item h="1" x="2411"/>
        <item h="1" x="959"/>
        <item h="1" x="1928"/>
        <item h="1" x="2138"/>
        <item h="1" x="1792"/>
        <item h="1" x="1942"/>
        <item h="1" x="1994"/>
        <item h="1" x="1857"/>
        <item h="1" x="2016"/>
        <item h="1" x="2205"/>
        <item h="1" x="1657"/>
        <item h="1" x="1873"/>
        <item h="1" x="2410"/>
        <item h="1" x="1636"/>
        <item h="1" x="1715"/>
        <item h="1" x="1962"/>
        <item h="1" x="2409"/>
        <item h="1" x="2131"/>
        <item h="1" x="2408"/>
        <item h="1" x="2176"/>
        <item h="1" x="1835"/>
        <item h="1" x="1912"/>
        <item h="1" x="1758"/>
        <item h="1" x="2216"/>
        <item h="1" x="2069"/>
        <item h="1" x="2102"/>
        <item h="1" x="1485"/>
        <item h="1" x="1834"/>
        <item h="1" x="1721"/>
        <item h="1" x="1729"/>
        <item h="1" x="1773"/>
        <item h="1" x="1826"/>
        <item h="1" x="2026"/>
        <item h="1" x="1854"/>
        <item h="1" x="2407"/>
        <item h="1" x="2170"/>
        <item h="1" x="1457"/>
        <item h="1" x="1952"/>
        <item h="1" x="2406"/>
        <item h="1" x="1762"/>
        <item h="1" x="2405"/>
        <item h="1" x="1681"/>
        <item h="1" x="1886"/>
        <item h="1" x="1786"/>
        <item h="1" x="2404"/>
        <item h="1" x="1980"/>
        <item h="1" x="1641"/>
        <item h="1" x="1663"/>
        <item h="1" x="1694"/>
        <item h="1" x="1693"/>
        <item h="1" x="2403"/>
        <item h="1" x="1640"/>
        <item h="1" x="2006"/>
        <item h="1" x="2402"/>
        <item h="1" x="2401"/>
        <item h="1" x="2030"/>
        <item h="1" x="1251"/>
        <item h="1" x="2203"/>
        <item h="1" x="2400"/>
        <item h="1" x="2105"/>
        <item h="1" x="1969"/>
        <item h="1" x="1802"/>
        <item h="1" x="1759"/>
        <item h="1" x="1140"/>
        <item h="1" x="2034"/>
        <item h="1" x="1799"/>
        <item h="1" x="1699"/>
        <item h="1" x="1562"/>
        <item h="1" x="1831"/>
        <item h="1" x="1828"/>
        <item h="1" x="2399"/>
        <item h="1" x="2398"/>
        <item h="1" x="1347"/>
        <item h="1" x="2397"/>
        <item h="1" x="2148"/>
        <item h="1" x="2396"/>
        <item h="1" x="2395"/>
        <item h="1" x="1437"/>
        <item h="1" x="1916"/>
        <item h="1" x="2394"/>
        <item h="1" x="643"/>
        <item h="1" x="1624"/>
        <item h="1" x="1909"/>
        <item h="1" x="1173"/>
        <item h="1" x="1974"/>
        <item h="1" x="1890"/>
        <item h="1" x="1746"/>
        <item h="1" x="626"/>
        <item h="1" x="2162"/>
        <item h="1" x="1733"/>
        <item h="1" x="1865"/>
        <item h="1" x="2393"/>
        <item h="1" x="1210"/>
        <item h="1" x="1568"/>
        <item h="1" x="2392"/>
        <item h="1" x="2391"/>
        <item h="1" x="1989"/>
        <item h="1" x="1966"/>
        <item h="1" x="1772"/>
        <item h="1" x="531"/>
        <item h="1" x="1998"/>
        <item h="1" x="2071"/>
        <item h="1" x="1722"/>
        <item h="1" x="2390"/>
        <item h="1" x="1287"/>
        <item h="1" x="1970"/>
        <item h="1" x="2075"/>
        <item h="1" x="1863"/>
        <item h="1" x="2095"/>
        <item h="1" x="821"/>
        <item h="1" x="1686"/>
        <item h="1" x="1815"/>
        <item h="1" x="1574"/>
        <item h="1" x="989"/>
        <item h="1" x="1840"/>
        <item h="1" x="1580"/>
        <item h="1" x="2389"/>
        <item h="1" x="1612"/>
        <item h="1" x="1163"/>
        <item h="1" x="1495"/>
        <item h="1" x="1752"/>
        <item h="1" x="2388"/>
        <item h="1" x="2137"/>
        <item h="1" x="1664"/>
        <item h="1" x="2387"/>
        <item h="1" x="2386"/>
        <item h="1" x="2385"/>
        <item h="1" x="2384"/>
        <item h="1" x="1744"/>
        <item h="1" x="2025"/>
        <item h="1" x="2083"/>
        <item h="1" x="1106"/>
        <item h="1" x="1819"/>
        <item h="1" x="2383"/>
        <item h="1" x="1874"/>
        <item h="1" x="2382"/>
        <item h="1" x="1750"/>
        <item h="1" x="2152"/>
        <item h="1" x="1565"/>
        <item h="1" x="1395"/>
        <item h="1" x="1024"/>
        <item h="1" x="2159"/>
        <item h="1" x="1586"/>
        <item h="1" x="1793"/>
        <item h="1" x="2022"/>
        <item h="1" x="1927"/>
        <item h="1" x="1894"/>
        <item h="1" x="2381"/>
        <item h="1" x="1648"/>
        <item h="1" x="1546"/>
        <item h="1" x="2380"/>
        <item h="1" x="2379"/>
        <item h="1" x="2147"/>
        <item h="1" x="2378"/>
        <item h="1" x="2377"/>
        <item h="1" x="1891"/>
        <item h="1" x="1364"/>
        <item h="1" x="1621"/>
        <item h="1" x="1430"/>
        <item h="1" x="2376"/>
        <item h="1" x="1541"/>
        <item h="1" x="1726"/>
        <item h="1" x="1630"/>
        <item h="1" x="2375"/>
        <item h="1" x="1906"/>
        <item h="1" x="1543"/>
        <item h="1" x="2201"/>
        <item h="1" x="2374"/>
        <item h="1" x="973"/>
        <item h="1" x="2373"/>
        <item h="1" x="2372"/>
        <item h="1" x="2371"/>
        <item h="1" x="1910"/>
        <item h="1" x="1941"/>
        <item h="1" x="1760"/>
        <item h="1" x="1883"/>
        <item h="1" x="1470"/>
        <item h="1" x="1830"/>
        <item h="1" x="1591"/>
        <item h="1" x="2370"/>
        <item h="1" x="2036"/>
        <item h="1" x="1902"/>
        <item h="1" x="1390"/>
        <item h="1" x="1697"/>
        <item h="1" x="1765"/>
        <item h="1" x="1685"/>
        <item h="1" x="1807"/>
        <item h="1" x="2115"/>
        <item h="1" x="1650"/>
        <item h="1" x="2369"/>
        <item h="1" x="1656"/>
        <item h="1" x="2368"/>
        <item h="1" x="1725"/>
        <item h="1" x="1322"/>
        <item h="1" x="1800"/>
        <item h="1" x="1812"/>
        <item h="1" x="2009"/>
        <item h="1" x="2194"/>
        <item h="1" x="1571"/>
        <item h="1" x="1789"/>
        <item h="1" x="1861"/>
        <item h="1" x="1917"/>
        <item h="1" x="2367"/>
        <item h="1" x="2366"/>
        <item h="1" x="1856"/>
        <item h="1" x="1467"/>
        <item h="1" x="1410"/>
        <item h="1" x="1820"/>
        <item h="1" x="1881"/>
        <item h="1" x="1698"/>
        <item h="1" x="1598"/>
        <item h="1" x="1757"/>
        <item h="1" x="2068"/>
        <item h="1" x="1438"/>
        <item h="1" x="1885"/>
        <item h="1" x="1937"/>
        <item h="1" x="1564"/>
        <item h="1" x="1973"/>
        <item h="1" x="1327"/>
        <item h="1" x="1563"/>
        <item h="1" x="2049"/>
        <item h="1" x="2365"/>
        <item h="1" x="1401"/>
        <item h="1" x="1497"/>
        <item h="1" x="1905"/>
        <item h="1" x="1673"/>
        <item h="1" x="1687"/>
        <item h="1" x="1474"/>
        <item h="1" x="2364"/>
        <item h="1" x="1919"/>
        <item h="1" x="1634"/>
        <item h="1" x="1813"/>
        <item h="1" x="1985"/>
        <item h="1" x="1247"/>
        <item h="1" x="1818"/>
        <item h="1" x="1459"/>
        <item h="1" x="1462"/>
        <item h="1" x="2363"/>
        <item h="1" x="1608"/>
        <item h="1" x="2362"/>
        <item h="1" x="1299"/>
        <item h="1" x="1610"/>
        <item h="1" x="1291"/>
        <item h="1" x="2010"/>
        <item h="1" x="1689"/>
        <item h="1" x="2361"/>
        <item h="1" x="1661"/>
        <item h="1" x="1775"/>
        <item h="1" x="2360"/>
        <item h="1" x="1983"/>
        <item h="1" x="1798"/>
        <item h="1" x="1782"/>
        <item h="1" x="666"/>
        <item h="1" x="1524"/>
        <item h="1" x="1527"/>
        <item h="1" x="1892"/>
        <item h="1" x="2048"/>
        <item h="1" x="1570"/>
        <item h="1" x="1637"/>
        <item h="1" x="2359"/>
        <item h="1" x="1429"/>
        <item h="1" x="1525"/>
        <item h="1" x="1569"/>
        <item h="1" x="1642"/>
        <item h="1" x="1551"/>
        <item h="1" x="1385"/>
        <item h="1" x="1275"/>
        <item h="1" x="2358"/>
        <item h="1" x="1691"/>
        <item h="1" x="1518"/>
        <item h="1" x="1829"/>
        <item h="1" x="2357"/>
        <item h="1" x="1267"/>
        <item h="1" x="955"/>
        <item h="1" x="1779"/>
        <item h="1" x="1628"/>
        <item h="1" x="1714"/>
        <item h="1" x="1767"/>
        <item h="1" x="2356"/>
        <item h="1" x="2355"/>
        <item h="1" x="1676"/>
        <item h="1" x="1995"/>
        <item h="1" x="1882"/>
        <item h="1" x="1201"/>
        <item h="1" x="1352"/>
        <item h="1" x="1951"/>
        <item h="1" x="2354"/>
        <item h="1" x="2353"/>
        <item h="1" x="1991"/>
        <item h="1" x="2352"/>
        <item h="1" x="1585"/>
        <item h="1" x="2351"/>
        <item h="1" x="1566"/>
        <item h="1" x="2132"/>
        <item h="1" x="1683"/>
        <item h="1" x="2350"/>
        <item h="1" x="1218"/>
        <item h="1" x="1838"/>
        <item h="1" x="1622"/>
        <item h="1" x="1596"/>
        <item h="1" x="2349"/>
        <item h="1" x="1590"/>
        <item h="1" x="1817"/>
        <item h="1" x="1334"/>
        <item h="1" x="1542"/>
        <item h="1" x="2348"/>
        <item h="1" x="1708"/>
        <item h="1" x="1592"/>
        <item h="1" x="2347"/>
        <item h="1" x="2099"/>
        <item h="1" x="2346"/>
        <item h="1" x="1920"/>
        <item h="1" x="1666"/>
        <item h="1" x="1588"/>
        <item h="1" x="431"/>
        <item h="1" x="2038"/>
        <item h="1" x="2002"/>
        <item h="1" x="2345"/>
        <item h="1" x="1669"/>
        <item h="1" x="1671"/>
        <item h="1" x="1115"/>
        <item h="1" x="1516"/>
        <item h="1" x="1665"/>
        <item h="1" x="1864"/>
        <item h="1" x="2344"/>
        <item h="1" x="1298"/>
        <item h="1" x="1845"/>
        <item h="1" x="1771"/>
        <item h="1" x="2215"/>
        <item h="1" x="1519"/>
        <item h="1" x="2221"/>
        <item h="1" x="1887"/>
        <item h="1" x="1658"/>
        <item h="1" x="1227"/>
        <item h="1" x="1948"/>
        <item h="1" x="1907"/>
        <item h="1" x="1945"/>
        <item h="1" x="1584"/>
        <item h="1" x="2343"/>
        <item h="1" x="2342"/>
        <item h="1" x="2341"/>
        <item h="1" x="1924"/>
        <item h="1" x="1393"/>
        <item h="1" x="2340"/>
        <item h="1" x="1475"/>
        <item h="1" x="1904"/>
        <item h="1" x="2024"/>
        <item h="1" x="981"/>
        <item h="1" x="1717"/>
        <item h="1" x="1732"/>
        <item h="1" x="1790"/>
        <item h="1" x="1692"/>
        <item h="1" x="1512"/>
        <item h="1" x="1583"/>
        <item h="1" x="2339"/>
        <item h="1" x="1130"/>
        <item h="1" x="1576"/>
        <item h="1" x="1540"/>
        <item h="1" x="1491"/>
        <item h="1" x="2064"/>
        <item h="1" x="272"/>
        <item h="1" x="2033"/>
        <item h="1" x="1702"/>
        <item h="1" x="1415"/>
        <item h="1" x="1679"/>
        <item h="1" x="1323"/>
        <item h="1" x="1769"/>
        <item h="1" x="1294"/>
        <item h="1" x="2338"/>
        <item h="1" x="2074"/>
        <item h="1" x="2337"/>
        <item h="1" x="2050"/>
        <item h="1" x="1536"/>
        <item h="1" x="1833"/>
        <item h="1" x="1727"/>
        <item h="1" x="1601"/>
        <item h="1" x="2336"/>
        <item h="1" x="1182"/>
        <item h="1" x="1644"/>
        <item h="1" x="2335"/>
        <item h="1" x="1177"/>
        <item h="1" x="596"/>
        <item h="1" x="1871"/>
        <item h="1" x="2334"/>
        <item h="1" x="1552"/>
        <item h="1" x="1102"/>
        <item h="1" x="1465"/>
        <item h="1" x="1703"/>
        <item h="1" x="1205"/>
        <item h="1" x="2333"/>
        <item h="1" x="1652"/>
        <item h="1" x="1361"/>
        <item h="1" x="599"/>
        <item h="1" x="1289"/>
        <item h="1" x="1808"/>
        <item h="1" x="1649"/>
        <item h="1" x="1489"/>
        <item h="1" x="1605"/>
        <item h="1" x="1345"/>
        <item h="1" x="1896"/>
        <item h="1" x="1366"/>
        <item h="1" x="2332"/>
        <item h="1" x="1061"/>
        <item h="1" x="1502"/>
        <item h="1" x="1166"/>
        <item h="1" x="1893"/>
        <item h="1" x="1879"/>
        <item h="1" x="2331"/>
        <item h="1" x="1482"/>
        <item h="1" x="1730"/>
        <item h="1" x="1736"/>
        <item h="1" x="2330"/>
        <item h="1" x="1129"/>
        <item h="1" x="1444"/>
        <item h="1" x="1821"/>
        <item h="1" x="2329"/>
        <item h="1" x="1915"/>
        <item h="1" x="2328"/>
        <item h="1" x="1494"/>
        <item h="1" x="1557"/>
        <item h="1" x="1556"/>
        <item h="1" x="1558"/>
        <item h="1" x="1659"/>
        <item h="1" x="1530"/>
        <item h="1" x="2098"/>
        <item h="1" x="895"/>
        <item h="1" x="1504"/>
        <item h="1" x="2121"/>
        <item h="1" x="2327"/>
        <item h="1" x="1481"/>
        <item h="1" x="1720"/>
        <item h="1" x="1548"/>
        <item h="1" x="2326"/>
        <item h="1" x="1931"/>
        <item h="1" x="2325"/>
        <item h="1" x="2324"/>
        <item h="1" x="2323"/>
        <item h="1" x="2104"/>
        <item h="1" x="1383"/>
        <item h="1" x="2322"/>
        <item h="1" x="1653"/>
        <item h="1" x="1431"/>
        <item h="1" x="1203"/>
        <item h="1" x="1423"/>
        <item h="1" x="1735"/>
        <item h="1" x="1824"/>
        <item h="1" x="2321"/>
        <item h="1" x="2320"/>
        <item h="1" x="1318"/>
        <item h="1" x="1794"/>
        <item h="1" x="1422"/>
        <item h="1" x="1913"/>
        <item h="1" x="1505"/>
        <item h="1" x="1933"/>
        <item h="1" x="1381"/>
        <item h="1" x="2319"/>
        <item h="1" x="1435"/>
        <item h="1" x="1755"/>
        <item h="1" x="1336"/>
        <item h="1" x="1377"/>
        <item h="1" x="1103"/>
        <item h="1" x="1597"/>
        <item h="1" x="1616"/>
        <item h="1" x="1607"/>
        <item h="1" x="1711"/>
        <item h="1" x="2318"/>
        <item h="1" x="2317"/>
        <item h="1" x="1371"/>
        <item h="1" x="2023"/>
        <item h="1" x="1229"/>
        <item h="1" x="1526"/>
        <item h="1" x="1157"/>
        <item h="1" x="1413"/>
        <item h="1" x="1132"/>
        <item h="1" x="1424"/>
        <item h="1" x="2316"/>
        <item h="1" x="2086"/>
        <item h="1" x="1412"/>
        <item h="1" x="1745"/>
        <item h="1" x="1631"/>
        <item h="1" x="1680"/>
        <item h="1" x="1492"/>
        <item h="1" x="1602"/>
        <item h="1" x="1514"/>
        <item h="1" x="1432"/>
        <item h="1" x="1753"/>
        <item h="1" x="1787"/>
        <item h="1" x="1965"/>
        <item h="1" x="1579"/>
        <item h="1" x="1688"/>
        <item h="1" x="1513"/>
        <item h="1" x="1503"/>
        <item h="1" x="1901"/>
        <item h="1" x="1999"/>
        <item h="1" x="1796"/>
        <item h="1" x="1918"/>
        <item h="1" x="1358"/>
        <item h="1" x="1099"/>
        <item h="1" x="2315"/>
        <item h="1" x="1654"/>
        <item h="1" x="1396"/>
        <item h="1" x="2314"/>
        <item h="1" x="999"/>
        <item h="1" x="1617"/>
        <item h="1" x="2135"/>
        <item h="1" x="1449"/>
        <item h="1" x="1320"/>
        <item h="1" x="2313"/>
        <item h="1" x="2312"/>
        <item h="1" x="939"/>
        <item h="1" x="1035"/>
        <item h="1" x="936"/>
        <item h="1" x="1478"/>
        <item h="1" x="1112"/>
        <item h="1" x="2311"/>
        <item h="1" x="1976"/>
        <item h="1" x="1451"/>
        <item h="1" x="1206"/>
        <item h="1" x="2310"/>
        <item h="1" x="1407"/>
        <item h="1" x="1545"/>
        <item h="1" x="1606"/>
        <item h="1" x="2309"/>
        <item h="1" x="1425"/>
        <item h="1" x="2308"/>
        <item h="1" x="1508"/>
        <item h="1" x="1262"/>
        <item h="1" x="1382"/>
        <item h="1" x="839"/>
        <item h="1" x="2307"/>
        <item h="1" x="1362"/>
        <item h="1" x="311"/>
        <item h="1" x="1281"/>
        <item h="1" x="2306"/>
        <item h="1" x="1100"/>
        <item h="1" x="2305"/>
        <item h="1" x="2304"/>
        <item h="1" x="1866"/>
        <item h="1" x="1126"/>
        <item h="1" x="1421"/>
        <item h="1" x="1313"/>
        <item h="1" x="1199"/>
        <item h="1" x="1784"/>
        <item h="1" x="2046"/>
        <item h="1" x="1440"/>
        <item h="1" x="1587"/>
        <item h="1" x="1146"/>
        <item h="1" x="1409"/>
        <item h="1" x="1044"/>
        <item h="1" x="2213"/>
        <item h="1" x="1528"/>
        <item h="1" x="1317"/>
        <item h="1" x="2303"/>
        <item h="1" x="1389"/>
        <item h="1" x="1461"/>
        <item h="1" x="1458"/>
        <item h="1" x="1453"/>
        <item h="1" x="1751"/>
        <item h="1" x="1878"/>
        <item h="1" x="1705"/>
        <item h="1" x="2302"/>
        <item h="1" x="2019"/>
        <item h="1" x="2301"/>
        <item h="1" x="1414"/>
        <item h="1" x="1279"/>
        <item h="1" x="1087"/>
        <item h="1" x="1674"/>
        <item h="1" x="792"/>
        <item h="1" x="1346"/>
        <item h="1" x="2300"/>
        <item h="1" x="1204"/>
        <item h="1" x="1305"/>
        <item h="1" x="1356"/>
        <item h="1" x="2299"/>
        <item h="1" x="781"/>
        <item h="1" x="2298"/>
        <item h="1" x="1843"/>
        <item h="1" x="1426"/>
        <item h="1" x="2297"/>
        <item h="1" x="2296"/>
        <item h="1" x="1269"/>
        <item h="1" x="1456"/>
        <item h="1" x="1344"/>
        <item h="1" x="883"/>
        <item h="1" x="1319"/>
        <item h="1" x="946"/>
        <item h="1" x="1300"/>
        <item h="1" x="1490"/>
        <item h="1" x="1214"/>
        <item h="1" x="864"/>
        <item h="1" x="1192"/>
        <item h="1" x="1639"/>
        <item h="1" x="1058"/>
        <item h="1" x="1333"/>
        <item h="1" x="1351"/>
        <item h="1" x="1296"/>
        <item h="1" x="1277"/>
        <item h="1" x="1662"/>
        <item h="1" x="2295"/>
        <item h="1" x="1284"/>
        <item h="1" x="1712"/>
        <item h="1" x="2294"/>
        <item h="1" x="1167"/>
        <item h="1" x="1488"/>
        <item h="1" x="1493"/>
        <item h="1" x="1709"/>
        <item h="1" x="1515"/>
        <item h="1" x="1677"/>
        <item h="1" x="719"/>
        <item h="1" x="1150"/>
        <item h="1" x="2293"/>
        <item h="1" x="1416"/>
        <item h="1" x="1021"/>
        <item h="1" x="1387"/>
        <item h="1" x="1355"/>
        <item h="1" x="1341"/>
        <item h="1" x="1399"/>
        <item h="1" x="1310"/>
        <item h="1" x="1048"/>
        <item h="1" x="1911"/>
        <item h="1" x="1297"/>
        <item h="1" x="1446"/>
        <item h="1" x="1625"/>
        <item h="1" x="1237"/>
        <item h="1" x="1354"/>
        <item h="1" x="1678"/>
        <item h="1" x="1756"/>
        <item h="1" x="1121"/>
        <item h="1" x="2292"/>
        <item h="1" x="1768"/>
        <item h="1" x="1209"/>
        <item h="1" x="2291"/>
        <item h="1" x="1094"/>
        <item h="1" x="1134"/>
        <item h="1" x="1707"/>
        <item h="1" x="1573"/>
        <item h="1" x="1627"/>
        <item h="1" x="1783"/>
        <item h="1" x="1224"/>
        <item h="1" x="1258"/>
        <item h="1" x="1464"/>
        <item h="1" x="2290"/>
        <item h="1" x="1324"/>
        <item h="1" x="1083"/>
        <item h="1" x="1469"/>
        <item h="1" x="1198"/>
        <item h="1" x="1511"/>
        <item h="1" x="2289"/>
        <item h="1" x="2288"/>
        <item h="1" x="1375"/>
        <item h="1" x="1338"/>
        <item h="1" x="1499"/>
        <item h="1" x="2287"/>
        <item h="1" x="919"/>
        <item h="1" x="1043"/>
        <item h="1" x="2286"/>
        <item h="1" x="1280"/>
        <item h="1" x="1316"/>
        <item h="1" x="1273"/>
        <item h="1" x="1827"/>
        <item h="1" x="1084"/>
        <item h="1" x="914"/>
        <item h="1" x="722"/>
        <item h="1" x="1441"/>
        <item h="1" x="1397"/>
        <item h="1" x="832"/>
        <item h="1" x="1013"/>
        <item h="1" x="1447"/>
        <item h="1" x="1082"/>
        <item h="1" x="940"/>
        <item h="1" x="1373"/>
        <item h="1" x="1365"/>
        <item h="1" x="2285"/>
        <item h="1" x="2076"/>
        <item h="1" x="1222"/>
        <item h="1" x="2284"/>
        <item h="1" x="1394"/>
        <item h="1" x="808"/>
        <item h="1" x="789"/>
        <item h="1" x="1290"/>
        <item h="1" x="859"/>
        <item h="1" x="1292"/>
        <item h="1" x="1268"/>
        <item h="1" x="1472"/>
        <item h="1" x="1781"/>
        <item h="1" x="1953"/>
        <item h="1" x="1032"/>
        <item h="1" x="1176"/>
        <item h="1" x="1170"/>
        <item h="1" x="2283"/>
        <item h="1" x="1777"/>
        <item h="1" x="1368"/>
        <item h="1" x="1285"/>
        <item h="1" x="1498"/>
        <item h="1" x="1261"/>
        <item h="1" x="1123"/>
        <item h="1" x="1535"/>
        <item h="1" x="2282"/>
        <item h="1" x="1037"/>
        <item h="1" x="1633"/>
        <item h="1" x="1069"/>
        <item h="1" x="964"/>
        <item h="1" x="1908"/>
        <item h="1" x="1774"/>
        <item h="1" x="1272"/>
        <item h="1" x="1398"/>
        <item h="1" x="605"/>
        <item h="1" x="2281"/>
        <item h="1" x="1271"/>
        <item h="1" x="953"/>
        <item h="1" x="1325"/>
        <item h="1" x="1419"/>
        <item h="1" x="1186"/>
        <item h="1" x="1329"/>
        <item h="1" x="1174"/>
        <item h="1" x="1184"/>
        <item h="1" x="1348"/>
        <item h="1" x="840"/>
        <item h="1" x="926"/>
        <item h="1" x="1343"/>
        <item h="1" x="1288"/>
        <item h="1" x="1734"/>
        <item h="1" x="2061"/>
        <item h="1" x="1404"/>
        <item h="1" x="1360"/>
        <item h="1" x="639"/>
        <item h="1" x="1420"/>
        <item h="1" x="2280"/>
        <item h="1" x="1500"/>
        <item h="1" x="1139"/>
        <item h="1" x="815"/>
        <item h="1" x="1088"/>
        <item h="1" x="1282"/>
        <item h="1" x="1081"/>
        <item h="1" x="1450"/>
        <item h="1" x="1507"/>
        <item h="1" x="1235"/>
        <item h="1" x="1682"/>
        <item h="1" x="938"/>
        <item h="1" x="1544"/>
        <item h="1" x="725"/>
        <item h="1" x="767"/>
        <item h="1" x="1442"/>
        <item h="1" x="140"/>
        <item h="1" x="1655"/>
        <item h="1" x="1260"/>
        <item h="1" x="1075"/>
        <item h="1" x="1388"/>
        <item h="1" x="1575"/>
        <item h="1" x="1047"/>
        <item h="1" x="1283"/>
        <item h="1" x="2279"/>
        <item h="1" x="1987"/>
        <item h="1" x="1171"/>
        <item h="1" x="1578"/>
        <item h="1" x="1243"/>
        <item h="1" x="2278"/>
        <item h="1" x="1211"/>
        <item h="1" x="762"/>
        <item h="1" x="881"/>
        <item h="1" x="1301"/>
        <item h="1" x="641"/>
        <item h="1" x="2277"/>
        <item h="1" x="986"/>
        <item h="1" x="1110"/>
        <item h="1" x="1230"/>
        <item h="1" x="2276"/>
        <item h="1" x="1180"/>
        <item h="1" x="1335"/>
        <item h="1" x="1646"/>
        <item h="1" x="794"/>
        <item h="1" x="632"/>
        <item h="1" x="1196"/>
        <item h="1" x="1473"/>
        <item h="1" x="2275"/>
        <item h="1" x="1553"/>
        <item h="1" x="1582"/>
        <item h="1" x="888"/>
        <item h="1" x="984"/>
        <item h="1" x="1252"/>
        <item h="1" x="1172"/>
        <item h="1" x="1090"/>
        <item h="1" x="857"/>
        <item h="1" x="2274"/>
        <item h="1" x="1408"/>
        <item h="1" x="1197"/>
        <item h="1" x="1236"/>
        <item h="1" x="1073"/>
        <item h="1" x="2273"/>
        <item h="1" x="2272"/>
        <item h="1" x="1391"/>
        <item h="1" x="1078"/>
        <item h="1" x="1278"/>
        <item h="1" x="1200"/>
        <item h="1" x="804"/>
        <item h="1" x="1668"/>
        <item h="1" x="479"/>
        <item h="1" x="554"/>
        <item h="1" x="1532"/>
        <item h="1" x="1153"/>
        <item h="1" x="640"/>
        <item h="1" x="1169"/>
        <item h="1" x="1455"/>
        <item h="1" x="1012"/>
        <item h="1" x="1259"/>
        <item h="1" x="1988"/>
        <item h="1" x="1264"/>
        <item h="1" x="1286"/>
        <item h="1" x="2271"/>
        <item h="1" x="1113"/>
        <item h="1" x="1539"/>
        <item h="1" x="1104"/>
        <item h="1" x="1195"/>
        <item h="1" x="1534"/>
        <item h="1" x="1109"/>
        <item h="1" x="2270"/>
        <item h="1" x="731"/>
        <item h="1" x="1256"/>
        <item h="1" x="807"/>
        <item h="1" x="1635"/>
        <item h="1" x="2269"/>
        <item h="1" x="1384"/>
        <item h="1" x="1363"/>
        <item h="1" x="1417"/>
        <item h="1" x="766"/>
        <item h="1" x="1108"/>
        <item h="1" x="1359"/>
        <item h="1" x="1220"/>
        <item h="1" x="1162"/>
        <item h="1" x="1040"/>
        <item h="1" x="2268"/>
        <item h="1" x="1629"/>
        <item h="1" x="1023"/>
        <item h="1" x="1521"/>
        <item h="1" x="1330"/>
        <item h="1" x="700"/>
        <item h="1" x="2123"/>
        <item h="1" x="1517"/>
        <item h="1" x="1331"/>
        <item h="1" x="1240"/>
        <item h="1" x="2267"/>
        <item h="1" x="1219"/>
        <item h="1" x="1618"/>
        <item h="1" x="819"/>
        <item h="1" x="1405"/>
        <item h="1" x="1293"/>
        <item h="1" x="1295"/>
        <item h="1" x="1749"/>
        <item h="1" x="1266"/>
        <item h="1" x="1367"/>
        <item h="1" x="770"/>
        <item h="1" x="1135"/>
        <item h="1" x="904"/>
        <item h="1" x="1098"/>
        <item h="1" x="1332"/>
        <item h="1" x="655"/>
        <item h="1" x="803"/>
        <item h="1" x="1002"/>
        <item h="1" x="1092"/>
        <item h="1" x="1029"/>
        <item h="1" x="1161"/>
        <item h="1" x="670"/>
        <item h="1" x="805"/>
        <item h="1" x="1311"/>
        <item h="1" x="774"/>
        <item h="1" x="1049"/>
        <item h="1" x="1501"/>
        <item h="1" x="1276"/>
        <item h="1" x="2266"/>
        <item h="1" x="2265"/>
        <item h="1" x="947"/>
        <item h="1" x="1207"/>
        <item h="1" x="1178"/>
        <item h="1" x="1238"/>
        <item h="1" x="966"/>
        <item h="1" x="1215"/>
        <item h="1" x="1050"/>
        <item h="1" x="863"/>
        <item h="1" x="982"/>
        <item h="1" x="1096"/>
        <item h="1" x="1010"/>
        <item h="1" x="1074"/>
        <item h="1" x="1018"/>
        <item h="1" x="1007"/>
        <item h="1" x="933"/>
        <item h="1" x="906"/>
        <item h="1" x="1232"/>
        <item h="1" x="1131"/>
        <item h="1" x="872"/>
        <item h="1" x="1085"/>
        <item h="1" x="1452"/>
        <item h="1" x="1151"/>
        <item h="1" x="2264"/>
        <item h="1" x="1212"/>
        <item h="1" x="1246"/>
        <item h="1" x="1701"/>
        <item h="1" x="791"/>
        <item h="1" x="1314"/>
        <item h="1" x="1054"/>
        <item h="1" x="1091"/>
        <item h="1" x="2263"/>
        <item h="1" x="1022"/>
        <item h="1" x="1392"/>
        <item h="1" x="1244"/>
        <item h="1" x="1567"/>
        <item h="1" x="1053"/>
        <item h="1" x="1897"/>
        <item h="1" x="2262"/>
        <item h="1" x="1045"/>
        <item h="1" x="997"/>
        <item h="1" x="1076"/>
        <item h="1" x="677"/>
        <item h="1" x="2029"/>
        <item h="1" x="496"/>
        <item h="1" x="1001"/>
        <item h="1" x="1189"/>
        <item h="1" x="983"/>
        <item h="1" x="1250"/>
        <item h="1" x="611"/>
        <item h="1" x="1374"/>
        <item h="1" x="1033"/>
        <item h="1" x="717"/>
        <item h="1" x="1117"/>
        <item h="1" x="2261"/>
        <item h="1" x="1136"/>
        <item h="1" x="1183"/>
        <item h="1" x="1019"/>
        <item h="1" x="1116"/>
        <item h="1" x="1443"/>
        <item h="1" x="683"/>
        <item h="1" x="845"/>
        <item h="1" x="2260"/>
        <item h="1" x="2259"/>
        <item h="1" x="950"/>
        <item h="1" x="1538"/>
        <item h="1" x="769"/>
        <item h="1" x="1137"/>
        <item h="1" x="1312"/>
        <item h="1" x="1056"/>
        <item h="1" x="898"/>
        <item h="1" x="56"/>
        <item h="1" x="1228"/>
        <item h="1" x="2060"/>
        <item h="1" x="1193"/>
        <item h="1" x="1128"/>
        <item h="1" x="1315"/>
        <item h="1" x="1057"/>
        <item h="1" x="710"/>
        <item h="1" x="690"/>
        <item h="1" x="1304"/>
        <item h="1" x="753"/>
        <item h="1" x="251"/>
        <item h="1" x="2258"/>
        <item h="1" x="935"/>
        <item h="1" x="1164"/>
        <item h="1" x="1226"/>
        <item h="1" x="1038"/>
        <item h="1" x="1055"/>
        <item h="1" x="965"/>
        <item h="1" x="1006"/>
        <item h="1" x="813"/>
        <item h="1" x="1309"/>
        <item h="1" x="917"/>
        <item h="1" x="1448"/>
        <item h="1" x="850"/>
        <item h="1" x="1188"/>
        <item h="1" x="866"/>
        <item h="1" x="1710"/>
        <item h="1" x="1221"/>
        <item h="1" x="1036"/>
        <item h="1" x="945"/>
        <item h="1" x="1372"/>
        <item h="1" x="1071"/>
        <item h="1" x="2257"/>
        <item h="1" x="1486"/>
        <item h="1" x="1122"/>
        <item h="1" x="1119"/>
        <item h="1" x="625"/>
        <item h="1" x="1052"/>
        <item h="1" x="944"/>
        <item h="1" x="987"/>
        <item h="1" x="837"/>
        <item h="1" x="2256"/>
        <item h="1" x="943"/>
        <item h="1" x="844"/>
        <item h="1" x="899"/>
        <item h="1" x="826"/>
        <item h="1" x="1014"/>
        <item h="1" x="1554"/>
        <item h="1" x="1487"/>
        <item h="1" x="905"/>
        <item h="1" x="1632"/>
        <item h="1" x="1003"/>
        <item h="1" x="2255"/>
        <item h="1" x="1147"/>
        <item h="1" x="730"/>
        <item h="1" x="952"/>
        <item h="1" x="1216"/>
        <item h="1" x="552"/>
        <item h="1" x="961"/>
        <item h="1" x="1095"/>
        <item h="1" x="1141"/>
        <item h="1" x="927"/>
        <item h="1" x="1185"/>
        <item h="1" x="1008"/>
        <item h="1" x="869"/>
        <item h="1" x="1241"/>
        <item h="1" x="1097"/>
        <item h="1" x="509"/>
        <item h="1" x="1127"/>
        <item h="1" x="1039"/>
        <item h="1" x="1476"/>
        <item h="1" x="1046"/>
        <item h="1" x="801"/>
        <item h="1" x="1376"/>
        <item h="1" x="1077"/>
        <item h="1" x="1168"/>
        <item h="1" x="698"/>
        <item h="1" x="874"/>
        <item h="1" x="817"/>
        <item h="1" x="2254"/>
        <item h="1" x="958"/>
        <item h="1" x="1439"/>
        <item h="1" x="1165"/>
        <item h="1" x="1434"/>
        <item h="1" x="721"/>
        <item h="1" x="1154"/>
        <item h="1" x="855"/>
        <item h="1" x="890"/>
        <item h="1" x="949"/>
        <item h="1" x="1339"/>
        <item h="1" x="967"/>
        <item h="1" x="1841"/>
        <item h="1" x="896"/>
        <item h="1" x="2253"/>
        <item h="1" x="979"/>
        <item h="1" x="921"/>
        <item h="1" x="2252"/>
        <item h="1" x="985"/>
        <item h="1" x="2251"/>
        <item h="1" x="746"/>
        <item h="1" x="853"/>
        <item h="1" x="918"/>
        <item h="1" x="1370"/>
        <item h="1" x="971"/>
        <item h="1" x="488"/>
        <item h="1" x="851"/>
        <item h="1" x="695"/>
        <item h="1" x="691"/>
        <item h="1" x="867"/>
        <item h="1" x="925"/>
        <item h="1" x="795"/>
        <item h="1" x="1133"/>
        <item h="1" x="1342"/>
        <item h="1" x="1107"/>
        <item h="1" x="924"/>
        <item h="1" x="1145"/>
        <item h="1" x="1017"/>
        <item h="1" x="448"/>
        <item h="1" x="1179"/>
        <item h="1" x="493"/>
        <item h="1" x="991"/>
        <item h="1" x="369"/>
        <item h="1" x="1063"/>
        <item h="1" x="1051"/>
        <item h="1" x="871"/>
        <item h="1" x="1202"/>
        <item h="1" x="932"/>
        <item h="1" x="1257"/>
        <item h="1" x="1160"/>
        <item h="1" x="880"/>
        <item h="1" x="1555"/>
        <item h="1" x="887"/>
        <item h="1" x="954"/>
        <item h="1" x="891"/>
        <item h="1" x="1242"/>
        <item h="1" x="1025"/>
        <item h="1" x="1120"/>
        <item h="1" x="679"/>
        <item h="1" x="1016"/>
        <item h="1" x="1034"/>
        <item h="1" x="267"/>
        <item h="1" x="1263"/>
        <item h="1" x="613"/>
        <item h="1" x="1600"/>
        <item h="1" x="368"/>
        <item h="1" x="755"/>
        <item h="1" x="323"/>
        <item h="1" x="1816"/>
        <item h="1" x="1350"/>
        <item h="1" x="1741"/>
        <item h="1" x="860"/>
        <item h="1" x="1549"/>
        <item h="1" x="901"/>
        <item h="1" x="885"/>
        <item h="1" x="28"/>
        <item h="1" x="1270"/>
        <item h="1" x="879"/>
        <item h="1" x="920"/>
        <item h="1" x="742"/>
        <item h="1" x="2250"/>
        <item h="1" x="651"/>
        <item h="1" x="994"/>
        <item h="1" x="765"/>
        <item h="1" x="1159"/>
        <item h="1" x="1190"/>
        <item h="1" x="995"/>
        <item h="1" x="622"/>
        <item h="1" x="629"/>
        <item h="1" x="1231"/>
        <item h="1" x="1615"/>
        <item h="1" x="1101"/>
        <item h="1" x="706"/>
        <item h="1" x="2249"/>
        <item h="1" x="975"/>
        <item h="1" x="539"/>
        <item h="1" x="2248"/>
        <item h="1" x="1030"/>
        <item h="1" x="707"/>
        <item h="1" x="1337"/>
        <item h="1" x="1433"/>
        <item h="1" x="494"/>
        <item h="1" x="910"/>
        <item h="1" x="1004"/>
        <item h="1" x="812"/>
        <item h="1" x="785"/>
        <item h="1" x="371"/>
        <item h="1" x="658"/>
        <item h="1" x="858"/>
        <item h="1" x="1402"/>
        <item h="1" x="830"/>
        <item h="1" x="749"/>
        <item h="1" x="957"/>
        <item h="1" x="1005"/>
        <item h="1" x="750"/>
        <item h="1" x="1027"/>
        <item h="1" x="2067"/>
        <item h="1" x="970"/>
        <item h="1" x="2247"/>
        <item h="1" x="756"/>
        <item h="1" x="285"/>
        <item h="1" x="825"/>
        <item h="1" x="726"/>
        <item h="1" x="660"/>
        <item h="1" x="963"/>
        <item h="1" x="868"/>
        <item h="1" x="788"/>
        <item h="1" x="652"/>
        <item h="1" x="1611"/>
        <item h="1" x="810"/>
        <item h="1" x="969"/>
        <item h="1" x="793"/>
        <item h="1" x="1158"/>
        <item h="1" x="1028"/>
        <item h="1" x="1248"/>
        <item h="1" x="831"/>
        <item h="1" x="1093"/>
        <item h="1" x="748"/>
        <item h="1" x="1466"/>
        <item h="1" x="2246"/>
        <item h="1" x="768"/>
        <item h="1" x="1187"/>
        <item h="1" x="856"/>
        <item h="1" x="993"/>
        <item h="1" x="849"/>
        <item h="1" x="976"/>
        <item h="1" x="889"/>
        <item h="1" x="1060"/>
        <item h="1" x="2245"/>
        <item h="1" x="998"/>
        <item h="1" x="734"/>
        <item h="1" x="675"/>
        <item h="1" x="1306"/>
        <item h="1" x="2244"/>
        <item h="1" x="878"/>
        <item h="1" x="1328"/>
        <item h="1" x="1477"/>
        <item h="1" x="820"/>
        <item h="1" x="1068"/>
        <item h="1" x="1062"/>
        <item h="1" x="992"/>
        <item h="1" x="2243"/>
        <item h="1" x="761"/>
        <item h="1" x="916"/>
        <item h="1" x="1239"/>
        <item h="1" x="843"/>
        <item h="1" x="886"/>
        <item h="1" x="912"/>
        <item h="1" x="779"/>
        <item h="1" x="948"/>
        <item h="1" x="931"/>
        <item h="1" x="760"/>
        <item h="1" x="977"/>
        <item h="1" x="828"/>
        <item h="1" x="836"/>
        <item h="1" x="962"/>
        <item h="1" x="802"/>
        <item h="1" x="1155"/>
        <item h="1" x="703"/>
        <item h="1" x="897"/>
        <item h="1" x="978"/>
        <item h="1" x="1080"/>
        <item h="1" x="1144"/>
        <item h="1" x="1245"/>
        <item h="1" x="915"/>
        <item h="1" x="513"/>
        <item h="1" x="744"/>
        <item h="1" x="648"/>
        <item h="1" x="2242"/>
        <item h="1" x="708"/>
        <item h="1" x="1156"/>
        <item h="1" x="740"/>
        <item h="1" x="951"/>
        <item h="1" x="612"/>
        <item h="1" x="697"/>
        <item h="1" x="558"/>
        <item h="1" x="692"/>
        <item h="1" x="778"/>
        <item h="1" x="1340"/>
        <item h="1" x="1042"/>
        <item h="1" x="602"/>
        <item h="1" x="823"/>
        <item h="1" x="882"/>
        <item h="1" x="464"/>
        <item h="1" x="930"/>
        <item h="1" x="735"/>
        <item h="1" x="567"/>
        <item h="1" x="862"/>
        <item h="1" x="702"/>
        <item h="1" x="1181"/>
        <item h="1" x="460"/>
        <item h="1" x="894"/>
        <item h="1" x="759"/>
        <item h="1" x="743"/>
        <item h="1" x="972"/>
        <item h="1" x="996"/>
        <item h="1" x="465"/>
        <item h="1" x="847"/>
        <item h="1" x="1249"/>
        <item h="1" x="619"/>
        <item h="1" x="329"/>
        <item h="1" x="1234"/>
        <item h="1" x="783"/>
        <item h="1" x="814"/>
        <item h="1" x="1463"/>
        <item h="1" x="739"/>
        <item h="1" x="754"/>
        <item h="1" x="609"/>
        <item h="1" x="956"/>
        <item h="1" x="555"/>
        <item h="1" x="585"/>
        <item h="1" x="1064"/>
        <item h="1" x="772"/>
        <item h="1" x="607"/>
        <item h="1" x="764"/>
        <item h="1" x="1026"/>
        <item h="1" x="1072"/>
        <item h="1" x="736"/>
        <item h="1" x="653"/>
        <item h="1" x="610"/>
        <item h="1" x="581"/>
        <item h="1" x="2241"/>
        <item h="1" x="637"/>
        <item h="1" x="680"/>
        <item h="1" x="790"/>
        <item h="1" x="903"/>
        <item h="1" x="733"/>
        <item h="1" x="159"/>
        <item h="1" x="796"/>
        <item h="1" x="642"/>
        <item h="1" x="2240"/>
        <item h="1" x="1079"/>
        <item h="1" x="454"/>
        <item h="1" x="2239"/>
        <item h="1" x="657"/>
        <item h="1" x="787"/>
        <item h="1" x="727"/>
        <item h="1" x="732"/>
        <item h="1" x="709"/>
        <item h="1" x="687"/>
        <item h="1" x="2238"/>
        <item h="1" x="520"/>
        <item h="1" x="809"/>
        <item h="1" x="758"/>
        <item h="1" x="816"/>
        <item h="1" x="1138"/>
        <item h="1" x="833"/>
        <item h="1" x="1321"/>
        <item h="1" x="714"/>
        <item h="1" x="775"/>
        <item h="1" x="841"/>
        <item h="1" x="592"/>
        <item h="1" x="937"/>
        <item h="1" x="647"/>
        <item h="1" x="835"/>
        <item h="1" x="1531"/>
        <item h="1" x="780"/>
        <item h="1" x="838"/>
        <item h="1" x="646"/>
        <item h="1" x="1357"/>
        <item h="1" x="556"/>
        <item h="1" x="797"/>
        <item h="1" x="941"/>
        <item h="1" x="822"/>
        <item h="1" x="674"/>
        <item h="1" x="729"/>
        <item h="1" x="923"/>
        <item h="1" x="846"/>
        <item h="1" x="1142"/>
        <item h="1" x="426"/>
        <item h="1" x="633"/>
        <item h="1" x="784"/>
        <item h="1" x="628"/>
        <item h="1" x="827"/>
        <item h="1" x="720"/>
        <item h="1" x="685"/>
        <item h="1" x="942"/>
        <item h="1" x="829"/>
        <item h="1" x="570"/>
        <item h="1" x="876"/>
        <item h="1" x="1059"/>
        <item h="1" x="678"/>
        <item h="1" x="713"/>
        <item h="1" x="550"/>
        <item h="1" x="636"/>
        <item h="1" x="671"/>
        <item h="1" x="741"/>
        <item h="1" x="1254"/>
        <item h="1" x="1011"/>
        <item h="1" x="782"/>
        <item h="1" x="865"/>
        <item h="1" x="469"/>
        <item h="1" x="2169"/>
        <item h="1" x="630"/>
        <item h="1" x="1811"/>
        <item h="1" x="902"/>
        <item h="1" x="701"/>
        <item h="1" x="377"/>
        <item h="1" x="763"/>
        <item h="1" x="543"/>
        <item h="1" x="394"/>
        <item h="1" x="421"/>
        <item h="1" x="580"/>
        <item h="1" x="980"/>
        <item h="1" x="728"/>
        <item h="1" x="1523"/>
        <item h="1" x="390"/>
        <item h="1" x="591"/>
        <item h="1" x="290"/>
        <item h="1" x="686"/>
        <item h="1" x="616"/>
        <item h="1" x="559"/>
        <item h="1" x="532"/>
        <item h="1" x="724"/>
        <item h="1" x="573"/>
        <item h="1" x="601"/>
        <item h="1" x="578"/>
        <item h="1" x="738"/>
        <item h="1" x="2237"/>
        <item h="1" x="684"/>
        <item h="1" x="798"/>
        <item h="1" x="438"/>
        <item h="1" x="689"/>
        <item h="1" x="568"/>
        <item h="1" x="621"/>
        <item h="1" x="673"/>
        <item h="1" x="907"/>
        <item h="1" x="737"/>
        <item h="1" x="535"/>
        <item h="1" x="376"/>
        <item h="1" x="852"/>
        <item h="1" x="2236"/>
        <item h="1" x="575"/>
        <item h="1" x="644"/>
        <item h="1" x="563"/>
        <item h="1" x="718"/>
        <item h="1" x="2235"/>
        <item h="1" x="705"/>
        <item h="1" x="1208"/>
        <item h="1" x="1105"/>
        <item h="1" x="1561"/>
        <item h="1" x="799"/>
        <item h="1" x="884"/>
        <item h="1" x="908"/>
        <item h="1" x="524"/>
        <item h="1" x="1723"/>
        <item h="1" x="549"/>
        <item h="1" x="928"/>
        <item h="1" x="595"/>
        <item h="1" x="699"/>
        <item h="1" x="617"/>
        <item h="1" x="711"/>
        <item h="1" x="2234"/>
        <item h="1" x="522"/>
        <item h="1" x="395"/>
        <item h="1" x="614"/>
        <item h="1" x="529"/>
        <item h="1" x="623"/>
        <item h="1" x="572"/>
        <item h="1" x="913"/>
        <item h="1" x="800"/>
        <item h="1" x="1853"/>
        <item h="1" x="661"/>
        <item h="1" x="1041"/>
        <item h="1" x="693"/>
        <item h="1" x="842"/>
        <item h="1" x="606"/>
        <item h="1" x="547"/>
        <item h="1" x="1427"/>
        <item h="1" x="716"/>
        <item h="1" x="270"/>
        <item h="1" x="2233"/>
        <item h="1" x="583"/>
        <item h="1" x="185"/>
        <item h="1" x="517"/>
        <item h="1" x="1233"/>
        <item h="1" x="624"/>
        <item h="1" x="664"/>
        <item h="1" x="2232"/>
        <item h="1" x="504"/>
        <item h="1" x="551"/>
        <item h="1" x="1253"/>
        <item h="1" x="2103"/>
        <item h="1" x="900"/>
        <item h="1" x="990"/>
        <item h="1" x="1378"/>
        <item h="1" x="665"/>
        <item h="1" x="484"/>
        <item h="1" x="582"/>
        <item h="1" x="283"/>
        <item h="1" x="396"/>
        <item h="1" x="449"/>
        <item h="1" x="521"/>
        <item h="1" x="1114"/>
        <item h="1" x="635"/>
        <item h="1" x="694"/>
        <item h="1" x="811"/>
        <item h="1" x="757"/>
        <item h="1" x="443"/>
        <item h="1" x="589"/>
        <item h="1" x="566"/>
        <item h="1" x="2231"/>
        <item h="1" x="603"/>
        <item h="1" x="638"/>
        <item h="1" x="514"/>
        <item h="1" x="411"/>
        <item h="1" x="747"/>
        <item h="1" x="441"/>
        <item h="1" x="676"/>
        <item h="1" x="662"/>
        <item h="1" x="286"/>
        <item h="1" x="1529"/>
        <item h="1" x="668"/>
        <item h="1" x="553"/>
        <item h="1" x="615"/>
        <item h="1" x="523"/>
        <item h="1" x="1223"/>
        <item h="1" x="696"/>
        <item h="1" x="528"/>
        <item h="1" x="2212"/>
        <item h="1" x="482"/>
        <item h="1" x="654"/>
        <item h="1" x="542"/>
        <item h="1" x="752"/>
        <item h="1" x="485"/>
        <item h="1" x="571"/>
        <item h="1" x="541"/>
        <item h="1" x="593"/>
        <item h="1" x="620"/>
        <item h="1" x="1148"/>
        <item h="1" x="565"/>
        <item h="1" x="1307"/>
        <item h="1" x="672"/>
        <item h="1" x="2230"/>
        <item h="1" x="1086"/>
        <item h="1" x="404"/>
        <item h="1" x="669"/>
        <item h="1" x="588"/>
        <item h="1" x="1868"/>
        <item h="1" x="518"/>
        <item h="1" x="1066"/>
        <item h="1" x="325"/>
        <item h="1" x="631"/>
        <item h="1" x="427"/>
        <item h="1" x="406"/>
        <item h="1" x="408"/>
        <item h="1" x="489"/>
        <item h="1" x="600"/>
        <item h="1" x="505"/>
        <item h="1" x="1111"/>
        <item h="1" x="445"/>
        <item h="1" x="526"/>
        <item h="1" x="546"/>
        <item h="1" x="413"/>
        <item h="1" x="974"/>
        <item h="1" x="560"/>
        <item h="1" x="490"/>
        <item h="1" x="574"/>
        <item h="1" x="456"/>
        <item h="1" x="834"/>
        <item h="1" x="497"/>
        <item h="1" x="303"/>
        <item h="1" x="818"/>
        <item h="1" x="861"/>
        <item h="1" x="988"/>
        <item h="1" x="533"/>
        <item h="1" x="433"/>
        <item h="1" x="499"/>
        <item h="1" x="477"/>
        <item h="1" x="519"/>
        <item h="1" x="391"/>
        <item h="1" x="447"/>
        <item h="1" x="2229"/>
        <item h="1" x="472"/>
        <item h="1" x="510"/>
        <item h="1" x="492"/>
        <item h="1" x="467"/>
        <item h="1" x="561"/>
        <item h="1" x="428"/>
        <item h="1" x="540"/>
        <item h="1" x="374"/>
        <item h="1" x="545"/>
        <item h="1" x="2228"/>
        <item h="1" x="473"/>
        <item h="1" x="659"/>
        <item h="1" x="299"/>
        <item h="1" x="564"/>
        <item h="1" x="634"/>
        <item h="1" x="507"/>
        <item h="1" x="409"/>
        <item h="1" x="525"/>
        <item h="1" x="500"/>
        <item h="1" x="682"/>
        <item h="1" x="557"/>
        <item h="1" x="463"/>
        <item h="1" x="1954"/>
        <item h="1" x="452"/>
        <item h="1" x="562"/>
        <item h="1" x="723"/>
        <item h="1" x="462"/>
        <item h="1" x="364"/>
        <item h="1" x="461"/>
        <item h="1" x="506"/>
        <item h="1" x="536"/>
        <item h="1" x="410"/>
        <item h="1" x="487"/>
        <item h="1" x="474"/>
        <item h="1" x="440"/>
        <item h="1" x="650"/>
        <item h="1" x="400"/>
        <item h="1" x="372"/>
        <item h="1" x="498"/>
        <item h="1" x="824"/>
        <item h="1" x="569"/>
        <item h="1" x="435"/>
        <item h="1" x="1303"/>
        <item h="1" x="420"/>
        <item h="1" x="579"/>
        <item h="1" x="236"/>
        <item h="1" x="548"/>
        <item h="1" x="873"/>
        <item h="1" x="347"/>
        <item h="1" x="508"/>
        <item h="1" x="2227"/>
        <item h="1" x="437"/>
        <item h="1" x="349"/>
        <item h="1" x="309"/>
        <item h="1" x="471"/>
        <item h="1" x="911"/>
        <item h="1" x="401"/>
        <item h="1" x="511"/>
        <item h="1" x="527"/>
        <item h="1" x="618"/>
        <item h="1" x="681"/>
        <item h="1" x="501"/>
        <item h="1" x="439"/>
        <item h="1" x="577"/>
        <item h="1" x="503"/>
        <item h="1" x="322"/>
        <item h="1" x="328"/>
        <item h="1" x="491"/>
        <item h="1" x="442"/>
        <item h="1" x="745"/>
        <item h="1" x="786"/>
        <item h="1" x="470"/>
        <item h="1" x="419"/>
        <item h="1" x="418"/>
        <item h="1" x="483"/>
        <item h="1" x="363"/>
        <item h="1" x="466"/>
        <item h="1" x="429"/>
        <item h="1" x="590"/>
        <item h="1" x="388"/>
        <item h="1" x="645"/>
        <item h="1" x="544"/>
        <item h="1" x="379"/>
        <item h="1" x="444"/>
        <item h="1" x="352"/>
        <item h="1" x="512"/>
        <item h="1" x="226"/>
        <item h="1" x="480"/>
        <item h="1" x="355"/>
        <item h="1" x="345"/>
        <item h="1" x="306"/>
        <item h="1" x="537"/>
        <item h="1" x="892"/>
        <item h="1" x="712"/>
        <item h="1" x="359"/>
        <item h="1" x="1143"/>
        <item h="1" x="383"/>
        <item h="1" x="2226"/>
        <item h="1" x="241"/>
        <item h="1" x="476"/>
        <item h="1" x="228"/>
        <item h="1" x="334"/>
        <item h="1" x="387"/>
        <item h="1" x="258"/>
        <item h="1" x="534"/>
        <item h="1" x="370"/>
        <item h="1" x="398"/>
        <item h="1" x="425"/>
        <item h="1" x="350"/>
        <item h="1" x="415"/>
        <item h="1" x="389"/>
        <item h="1" x="314"/>
        <item h="1" x="773"/>
        <item h="1" x="584"/>
        <item h="1" x="298"/>
        <item h="1" x="854"/>
        <item h="1" x="149"/>
        <item h="1" x="587"/>
        <item h="1" x="117"/>
        <item h="1" x="295"/>
        <item h="1" x="436"/>
        <item h="1" x="423"/>
        <item h="1" x="424"/>
        <item h="1" x="180"/>
        <item h="1" x="417"/>
        <item h="1" x="848"/>
        <item h="1" x="432"/>
        <item h="1" x="381"/>
        <item h="1" x="422"/>
        <item h="1" x="1825"/>
        <item h="1" x="187"/>
        <item h="1" x="319"/>
        <item h="1" x="308"/>
        <item h="1" x="468"/>
        <item h="1" x="516"/>
        <item h="1" x="320"/>
        <item h="1" x="326"/>
        <item h="1" x="397"/>
        <item h="1" x="656"/>
        <item h="1" x="294"/>
        <item h="1" x="399"/>
        <item h="1" x="458"/>
        <item h="1" x="486"/>
        <item h="1" x="225"/>
        <item h="1" x="478"/>
        <item h="1" x="715"/>
        <item h="1" x="346"/>
        <item h="1" x="338"/>
        <item h="1" x="375"/>
        <item h="1" x="597"/>
        <item h="1" x="360"/>
        <item h="1" x="751"/>
        <item h="1" x="451"/>
        <item h="1" x="240"/>
        <item h="1" x="337"/>
        <item h="1" x="144"/>
        <item h="1" x="362"/>
        <item h="1" x="416"/>
        <item h="1" x="2225"/>
        <item h="1" x="385"/>
        <item h="1" x="393"/>
        <item h="1" x="459"/>
        <item h="1" x="495"/>
        <item h="1" x="446"/>
        <item h="1" x="266"/>
        <item h="1" x="305"/>
        <item h="1" x="1454"/>
        <item h="1" x="430"/>
        <item h="1" x="384"/>
        <item h="1" x="594"/>
        <item h="1" x="649"/>
        <item h="1" x="218"/>
        <item h="1" x="382"/>
        <item h="1" x="434"/>
        <item h="1" x="402"/>
        <item h="1" x="316"/>
        <item h="1" x="608"/>
        <item h="1" x="339"/>
        <item h="1" x="275"/>
        <item h="1" x="341"/>
        <item h="1" x="367"/>
        <item h="1" x="353"/>
        <item h="1" x="344"/>
        <item h="1" x="378"/>
        <item h="1" x="870"/>
        <item h="1" x="1460"/>
        <item h="1" x="356"/>
        <item h="1" x="259"/>
        <item h="1" x="481"/>
        <item h="1" x="268"/>
        <item h="1" x="373"/>
        <item h="1" x="627"/>
        <item h="1" x="340"/>
        <item h="1" x="333"/>
        <item h="1" x="877"/>
        <item h="1" x="332"/>
        <item h="1" x="875"/>
        <item h="1" x="386"/>
        <item h="1" x="223"/>
        <item h="1" x="300"/>
        <item h="1" x="392"/>
        <item h="1" x="348"/>
        <item h="1" x="380"/>
        <item h="1" x="335"/>
        <item h="1" x="287"/>
        <item h="1" x="254"/>
        <item h="1" x="284"/>
        <item h="1" x="263"/>
        <item h="1" x="1070"/>
        <item h="1" x="313"/>
        <item h="1" x="253"/>
        <item h="1" x="343"/>
        <item h="1" x="280"/>
        <item h="1" x="242"/>
        <item h="1" x="293"/>
        <item h="1" x="250"/>
        <item h="1" x="407"/>
        <item h="1" x="909"/>
        <item h="1" x="278"/>
        <item h="1" x="219"/>
        <item h="1" x="414"/>
        <item h="1" x="288"/>
        <item h="1" x="457"/>
        <item h="1" x="315"/>
        <item h="1" x="453"/>
        <item h="1" x="2028"/>
        <item h="1" x="327"/>
        <item h="1" x="192"/>
        <item h="1" x="366"/>
        <item h="1" x="354"/>
        <item h="1" x="502"/>
        <item h="1" x="90"/>
        <item h="1" x="2224"/>
        <item h="1" x="301"/>
        <item h="1" x="297"/>
        <item h="1" x="291"/>
        <item h="1" x="274"/>
        <item h="1" x="412"/>
        <item h="1" x="576"/>
        <item h="1" x="276"/>
        <item h="1" x="234"/>
        <item h="1" x="598"/>
        <item h="1" x="317"/>
        <item h="1" x="968"/>
        <item h="1" x="237"/>
        <item h="1" x="273"/>
        <item h="1" x="934"/>
        <item h="1" x="230"/>
        <item h="1" x="281"/>
        <item h="1" x="216"/>
        <item h="1" x="238"/>
        <item h="1" x="245"/>
        <item h="1" x="247"/>
        <item h="1" x="304"/>
        <item h="1" x="217"/>
        <item h="1" x="277"/>
        <item h="1" x="279"/>
        <item h="1" x="269"/>
        <item h="1" x="321"/>
        <item h="1" x="208"/>
        <item h="1" x="152"/>
        <item h="1" x="202"/>
        <item h="1" x="318"/>
        <item h="1" x="164"/>
        <item h="1" x="342"/>
        <item h="1" x="358"/>
        <item h="1" x="211"/>
        <item h="1" x="155"/>
        <item h="1" x="249"/>
        <item h="1" x="604"/>
        <item h="1" x="252"/>
        <item h="1" x="1065"/>
        <item h="1" x="171"/>
        <item h="1" x="173"/>
        <item h="1" x="224"/>
        <item h="1" x="201"/>
        <item h="1" x="195"/>
        <item h="1" x="262"/>
        <item h="1" x="1125"/>
        <item h="1" x="257"/>
        <item h="1" x="204"/>
        <item h="1" x="189"/>
        <item h="1" x="210"/>
        <item h="1" x="256"/>
        <item h="1" x="177"/>
        <item h="1" x="302"/>
        <item h="1" x="403"/>
        <item h="1" x="310"/>
        <item h="1" x="229"/>
        <item h="1" x="330"/>
        <item h="1" x="331"/>
        <item h="1" x="586"/>
        <item h="1" x="357"/>
        <item h="1" x="261"/>
        <item h="1" x="365"/>
        <item h="1" x="170"/>
        <item h="1" x="196"/>
        <item h="1" x="1015"/>
        <item h="1" x="39"/>
        <item h="1" x="214"/>
        <item h="1" x="221"/>
        <item h="1" x="232"/>
        <item h="1" x="265"/>
        <item h="1" x="307"/>
        <item h="1" x="351"/>
        <item h="1" x="198"/>
        <item h="1" x="106"/>
        <item h="1" x="455"/>
        <item h="1" x="248"/>
        <item h="1" x="194"/>
        <item h="1" x="231"/>
        <item h="1" x="145"/>
        <item h="1" x="296"/>
        <item h="1" x="178"/>
        <item h="1" x="128"/>
        <item h="1" x="405"/>
        <item h="1" x="197"/>
        <item h="1" x="292"/>
        <item h="1" x="213"/>
        <item h="1" x="125"/>
        <item h="1" x="1718"/>
        <item h="1" x="893"/>
        <item h="1" x="271"/>
        <item h="1" x="227"/>
        <item h="1" x="233"/>
        <item h="1" x="260"/>
        <item h="1" x="663"/>
        <item h="1" x="239"/>
        <item h="1" x="102"/>
        <item h="1" x="200"/>
        <item h="1" x="93"/>
        <item h="1" x="137"/>
        <item h="1" x="1418"/>
        <item h="1" x="771"/>
        <item h="1" x="157"/>
        <item h="1" x="169"/>
        <item h="1" x="162"/>
        <item h="1" x="181"/>
        <item h="1" x="190"/>
        <item h="1" x="538"/>
        <item h="1" x="191"/>
        <item h="1" x="1152"/>
        <item h="1" x="336"/>
        <item h="1" x="212"/>
        <item h="1" x="206"/>
        <item h="1" x="182"/>
        <item h="1" x="172"/>
        <item h="1" x="147"/>
        <item h="1" x="175"/>
        <item h="1" x="203"/>
        <item h="1" x="515"/>
        <item h="1" x="199"/>
        <item h="1" x="174"/>
        <item h="1" x="123"/>
        <item h="1" x="151"/>
        <item h="1" x="168"/>
        <item h="1" x="209"/>
        <item h="1" x="222"/>
        <item h="1" x="475"/>
        <item h="1" x="115"/>
        <item h="1" x="160"/>
        <item h="1" x="129"/>
        <item h="1" x="184"/>
        <item h="1" x="186"/>
        <item h="1" x="122"/>
        <item h="1" x="154"/>
        <item h="1" x="193"/>
        <item h="1" x="135"/>
        <item h="1" x="246"/>
        <item h="1" x="158"/>
        <item h="1" x="121"/>
        <item h="1" x="41"/>
        <item h="1" x="220"/>
        <item h="1" x="176"/>
        <item h="1" x="141"/>
        <item h="1" x="112"/>
        <item h="1" x="150"/>
        <item h="1" x="165"/>
        <item h="1" x="282"/>
        <item h="1" x="312"/>
        <item h="1" x="188"/>
        <item h="1" x="450"/>
        <item h="1" x="205"/>
        <item h="1" x="167"/>
        <item h="1" x="111"/>
        <item h="1" x="127"/>
        <item h="1" x="133"/>
        <item h="1" x="75"/>
        <item h="1" x="97"/>
        <item h="1" x="136"/>
        <item h="1" x="148"/>
        <item h="1" x="74"/>
        <item h="1" x="166"/>
        <item h="1" x="126"/>
        <item h="1" x="235"/>
        <item h="1" x="104"/>
        <item h="1" x="87"/>
        <item h="1" x="244"/>
        <item h="1" x="108"/>
        <item h="1" x="146"/>
        <item h="1" x="163"/>
        <item h="1" x="119"/>
        <item h="1" x="161"/>
        <item h="1" x="124"/>
        <item h="1" x="138"/>
        <item h="1" x="118"/>
        <item h="1" x="183"/>
        <item h="1" x="132"/>
        <item h="1" x="109"/>
        <item h="1" x="179"/>
        <item h="1" x="94"/>
        <item h="1" x="215"/>
        <item h="1" x="100"/>
        <item h="1" x="143"/>
        <item h="1" x="130"/>
        <item h="1" x="85"/>
        <item h="1" x="243"/>
        <item h="1" x="23"/>
        <item h="1" x="68"/>
        <item h="1" x="77"/>
        <item h="1" x="2223"/>
        <item h="1" x="153"/>
        <item h="1" x="116"/>
        <item h="1" x="95"/>
        <item h="1" x="80"/>
        <item h="1" x="120"/>
        <item h="1" x="69"/>
        <item h="1" x="264"/>
        <item h="1" x="114"/>
        <item h="1" x="71"/>
        <item h="1" x="101"/>
        <item h="1" x="88"/>
        <item h="1" x="105"/>
        <item h="1" x="156"/>
        <item h="1" x="103"/>
        <item h="1" x="78"/>
        <item h="1" x="91"/>
        <item h="1" x="113"/>
        <item h="1" x="86"/>
        <item h="1" x="67"/>
        <item h="1" x="79"/>
        <item h="1" x="84"/>
        <item h="1" x="110"/>
        <item h="1" x="20"/>
        <item h="1" x="82"/>
        <item h="1" x="89"/>
        <item h="1" x="72"/>
        <item h="1" x="76"/>
        <item h="1" x="98"/>
        <item h="1" x="24"/>
        <item h="1" x="61"/>
        <item h="1" x="52"/>
        <item h="1" x="1217"/>
        <item h="1" x="99"/>
        <item h="1" x="70"/>
        <item h="1" x="1484"/>
        <item h="1" x="255"/>
        <item h="1" x="44"/>
        <item h="1" x="107"/>
        <item h="1" x="139"/>
        <item h="1" x="47"/>
        <item h="1" x="58"/>
        <item h="1" x="324"/>
        <item h="1" x="96"/>
        <item h="1" x="14"/>
        <item h="1" x="361"/>
        <item h="1" x="54"/>
        <item h="1" x="922"/>
        <item h="1" x="46"/>
        <item h="1" x="59"/>
        <item h="1" x="64"/>
        <item h="1" x="50"/>
        <item h="1" x="42"/>
        <item h="1" x="57"/>
        <item h="1" x="51"/>
        <item h="1" x="62"/>
        <item h="1" x="49"/>
        <item h="1" x="66"/>
        <item h="1" x="37"/>
        <item h="1" x="12"/>
        <item h="1" x="48"/>
        <item h="1" x="60"/>
        <item h="1" x="43"/>
        <item h="1" x="45"/>
        <item h="1" x="32"/>
        <item h="1" x="65"/>
        <item h="1" x="40"/>
        <item h="1" x="53"/>
        <item h="1" x="63"/>
        <item h="1" x="81"/>
        <item h="1" x="35"/>
        <item h="1" x="73"/>
        <item h="1" x="27"/>
        <item h="1" x="34"/>
        <item h="1" x="1975"/>
        <item h="1" x="55"/>
        <item h="1" x="36"/>
        <item h="1" x="33"/>
        <item h="1" x="38"/>
        <item h="1" x="25"/>
        <item h="1" x="29"/>
        <item h="1" x="289"/>
        <item h="1" x="18"/>
        <item h="1" x="142"/>
        <item h="1" x="22"/>
        <item h="1" x="26"/>
        <item h="1" x="31"/>
        <item h="1" x="776"/>
        <item h="1" x="131"/>
        <item h="1" x="21"/>
        <item h="1" x="92"/>
        <item h="1" x="19"/>
        <item h="1" x="17"/>
        <item h="1" x="15"/>
        <item h="1" x="134"/>
        <item h="1" x="530"/>
        <item h="1" x="13"/>
        <item h="1" x="2222"/>
        <item h="1" x="11"/>
        <item h="1" x="10"/>
        <item h="1" x="8"/>
        <item h="1" x="4"/>
        <item h="1" x="30"/>
        <item h="1" x="9"/>
        <item h="1" x="6"/>
        <item h="1" x="7"/>
        <item x="5"/>
        <item x="0"/>
        <item x="16"/>
        <item x="1"/>
        <item x="2"/>
        <item t="default"/>
      </items>
    </pivotField>
  </pivotFields>
  <rowFields count="2">
    <field x="1"/>
    <field x="4"/>
  </rowFields>
  <rowItems count="11">
    <i>
      <x v="71"/>
      <x v="72"/>
    </i>
    <i t="default">
      <x v="71"/>
    </i>
    <i>
      <x v="72"/>
      <x v="72"/>
    </i>
    <i t="default">
      <x v="72"/>
    </i>
    <i>
      <x v="143"/>
      <x v="15"/>
    </i>
    <i t="default">
      <x v="143"/>
    </i>
    <i>
      <x v="145"/>
      <x v="15"/>
    </i>
    <i t="default">
      <x v="145"/>
    </i>
    <i>
      <x v="708"/>
      <x v="5"/>
    </i>
    <i t="default">
      <x v="708"/>
    </i>
    <i t="grand">
      <x/>
    </i>
  </rowItems>
  <colItems count="1">
    <i/>
  </colItems>
  <dataFields count="1">
    <dataField name="Soma de 2022 - Valor FOB (US$)" fld="7" baseField="0" baseItem="0"/>
  </dataFields>
  <formats count="28">
    <format dxfId="34">
      <pivotArea outline="0" collapsedLevelsAreSubtotals="1" fieldPosition="0"/>
    </format>
    <format dxfId="35">
      <pivotArea dataOnly="0" labelOnly="1" outline="0" axis="axisValues" fieldPosition="0"/>
    </format>
    <format dxfId="36">
      <pivotArea type="all" dataOnly="0" outline="0" fieldPosition="0"/>
    </format>
    <format dxfId="37">
      <pivotArea outline="0" collapsedLevelsAreSubtotals="1" fieldPosition="0"/>
    </format>
    <format dxfId="38">
      <pivotArea field="1" type="button" dataOnly="0" labelOnly="1" outline="0" axis="axisRow" fieldPosition="0"/>
    </format>
    <format dxfId="39">
      <pivotArea field="4" type="button" dataOnly="0" labelOnly="1" outline="0" axis="axisRow" fieldPosition="1"/>
    </format>
    <format dxfId="40">
      <pivotArea dataOnly="0" labelOnly="1" outline="0" fieldPosition="0">
        <references count="1">
          <reference field="1" count="5">
            <x v="71"/>
            <x v="72"/>
            <x v="143"/>
            <x v="145"/>
            <x v="708"/>
          </reference>
        </references>
      </pivotArea>
    </format>
    <format dxfId="41">
      <pivotArea dataOnly="0" labelOnly="1" outline="0" fieldPosition="0">
        <references count="1">
          <reference field="1" count="5" defaultSubtotal="1">
            <x v="71"/>
            <x v="72"/>
            <x v="143"/>
            <x v="145"/>
            <x v="708"/>
          </reference>
        </references>
      </pivotArea>
    </format>
    <format dxfId="42">
      <pivotArea dataOnly="0" labelOnly="1" grandRow="1" outline="0" fieldPosition="0"/>
    </format>
    <format dxfId="43">
      <pivotArea dataOnly="0" labelOnly="1" outline="0" fieldPosition="0">
        <references count="2">
          <reference field="1" count="1" selected="0">
            <x v="71"/>
          </reference>
          <reference field="4" count="1">
            <x v="72"/>
          </reference>
        </references>
      </pivotArea>
    </format>
    <format dxfId="44">
      <pivotArea dataOnly="0" labelOnly="1" outline="0" fieldPosition="0">
        <references count="2">
          <reference field="1" count="1" selected="0">
            <x v="72"/>
          </reference>
          <reference field="4" count="1">
            <x v="72"/>
          </reference>
        </references>
      </pivotArea>
    </format>
    <format dxfId="45">
      <pivotArea dataOnly="0" labelOnly="1" outline="0" fieldPosition="0">
        <references count="2">
          <reference field="1" count="1" selected="0">
            <x v="143"/>
          </reference>
          <reference field="4" count="1">
            <x v="15"/>
          </reference>
        </references>
      </pivotArea>
    </format>
    <format dxfId="46">
      <pivotArea dataOnly="0" labelOnly="1" outline="0" fieldPosition="0">
        <references count="2">
          <reference field="1" count="1" selected="0">
            <x v="145"/>
          </reference>
          <reference field="4" count="1">
            <x v="15"/>
          </reference>
        </references>
      </pivotArea>
    </format>
    <format dxfId="47">
      <pivotArea dataOnly="0" labelOnly="1" outline="0" fieldPosition="0">
        <references count="2">
          <reference field="1" count="1" selected="0">
            <x v="708"/>
          </reference>
          <reference field="4" count="1">
            <x v="5"/>
          </reference>
        </references>
      </pivotArea>
    </format>
    <format dxfId="48">
      <pivotArea dataOnly="0" labelOnly="1" outline="0" axis="axisValues" fieldPosition="0"/>
    </format>
    <format dxfId="49">
      <pivotArea type="all" dataOnly="0" outline="0" fieldPosition="0"/>
    </format>
    <format dxfId="50">
      <pivotArea outline="0" collapsedLevelsAreSubtotals="1" fieldPosition="0"/>
    </format>
    <format dxfId="51">
      <pivotArea field="1" type="button" dataOnly="0" labelOnly="1" outline="0" axis="axisRow" fieldPosition="0"/>
    </format>
    <format dxfId="52">
      <pivotArea field="4" type="button" dataOnly="0" labelOnly="1" outline="0" axis="axisRow" fieldPosition="1"/>
    </format>
    <format dxfId="53">
      <pivotArea dataOnly="0" labelOnly="1" outline="0" fieldPosition="0">
        <references count="1">
          <reference field="1" count="5">
            <x v="71"/>
            <x v="72"/>
            <x v="143"/>
            <x v="145"/>
            <x v="708"/>
          </reference>
        </references>
      </pivotArea>
    </format>
    <format dxfId="54">
      <pivotArea dataOnly="0" labelOnly="1" outline="0" fieldPosition="0">
        <references count="1">
          <reference field="1" count="5" defaultSubtotal="1">
            <x v="71"/>
            <x v="72"/>
            <x v="143"/>
            <x v="145"/>
            <x v="708"/>
          </reference>
        </references>
      </pivotArea>
    </format>
    <format dxfId="55">
      <pivotArea dataOnly="0" labelOnly="1" grandRow="1" outline="0" fieldPosition="0"/>
    </format>
    <format dxfId="56">
      <pivotArea dataOnly="0" labelOnly="1" outline="0" fieldPosition="0">
        <references count="2">
          <reference field="1" count="1" selected="0">
            <x v="71"/>
          </reference>
          <reference field="4" count="1">
            <x v="72"/>
          </reference>
        </references>
      </pivotArea>
    </format>
    <format dxfId="57">
      <pivotArea dataOnly="0" labelOnly="1" outline="0" fieldPosition="0">
        <references count="2">
          <reference field="1" count="1" selected="0">
            <x v="72"/>
          </reference>
          <reference field="4" count="1">
            <x v="72"/>
          </reference>
        </references>
      </pivotArea>
    </format>
    <format dxfId="58">
      <pivotArea dataOnly="0" labelOnly="1" outline="0" fieldPosition="0">
        <references count="2">
          <reference field="1" count="1" selected="0">
            <x v="143"/>
          </reference>
          <reference field="4" count="1">
            <x v="15"/>
          </reference>
        </references>
      </pivotArea>
    </format>
    <format dxfId="59">
      <pivotArea dataOnly="0" labelOnly="1" outline="0" fieldPosition="0">
        <references count="2">
          <reference field="1" count="1" selected="0">
            <x v="145"/>
          </reference>
          <reference field="4" count="1">
            <x v="15"/>
          </reference>
        </references>
      </pivotArea>
    </format>
    <format dxfId="60">
      <pivotArea dataOnly="0" labelOnly="1" outline="0" fieldPosition="0">
        <references count="2">
          <reference field="1" count="1" selected="0">
            <x v="708"/>
          </reference>
          <reference field="4" count="1">
            <x v="5"/>
          </reference>
        </references>
      </pivotArea>
    </format>
    <format dxfId="61">
      <pivotArea dataOnly="0" labelOnly="1" outline="0" axis="axisValues" fieldPosition="0"/>
    </format>
  </formats>
  <pivotTableStyleInfo name="PivotStyleLight16" showRowHeaders="1" showColHeaders="1" showRowStripes="0" showColStripes="0" showLastColumn="1"/>
  <filters count="1">
    <filter fld="1"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FB3AED-C192-4737-AB0B-8F8FC20F1DA1}" name="Tabela dinâmica2" cacheId="16968"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location ref="A1:B8" firstHeaderRow="1" firstDataRow="1" firstDataCol="1"/>
  <pivotFields count="3">
    <pivotField axis="axisRow" showAll="0">
      <items count="7">
        <item x="0"/>
        <item x="1"/>
        <item x="2"/>
        <item x="3"/>
        <item x="5"/>
        <item x="4"/>
        <item t="default"/>
      </items>
    </pivotField>
    <pivotField dataField="1" numFmtId="165" showAll="0"/>
    <pivotField showAll="0">
      <items count="3">
        <item x="0"/>
        <item x="1"/>
        <item t="default"/>
      </items>
    </pivotField>
  </pivotFields>
  <rowFields count="1">
    <field x="0"/>
  </rowFields>
  <rowItems count="7">
    <i>
      <x/>
    </i>
    <i>
      <x v="1"/>
    </i>
    <i>
      <x v="2"/>
    </i>
    <i>
      <x v="3"/>
    </i>
    <i>
      <x v="4"/>
    </i>
    <i>
      <x v="5"/>
    </i>
    <i t="grand">
      <x/>
    </i>
  </rowItems>
  <colItems count="1">
    <i/>
  </colItems>
  <dataFields count="1">
    <dataField name=" Valor FOB (US$ milhões)" fld="1" baseField="0" baseItem="0"/>
  </dataFields>
  <formats count="1">
    <format dxfId="33">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85E9A9-820E-4AA3-AD0E-74DF0D9F5F19}" name="Tabela dinâmica3" cacheId="1696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location ref="A1:B8" firstHeaderRow="1" firstDataRow="1" firstDataCol="1"/>
  <pivotFields count="3">
    <pivotField axis="axisRow" showAll="0">
      <items count="7">
        <item x="4"/>
        <item x="1"/>
        <item x="3"/>
        <item x="0"/>
        <item x="5"/>
        <item x="2"/>
        <item t="default"/>
      </items>
    </pivotField>
    <pivotField dataField="1" numFmtId="165" showAll="0"/>
    <pivotField showAll="0">
      <items count="3">
        <item x="1"/>
        <item x="0"/>
        <item t="default"/>
      </items>
    </pivotField>
  </pivotFields>
  <rowFields count="1">
    <field x="0"/>
  </rowFields>
  <rowItems count="7">
    <i>
      <x/>
    </i>
    <i>
      <x v="1"/>
    </i>
    <i>
      <x v="2"/>
    </i>
    <i>
      <x v="3"/>
    </i>
    <i>
      <x v="4"/>
    </i>
    <i>
      <x v="5"/>
    </i>
    <i t="grand">
      <x/>
    </i>
  </rowItems>
  <colItems count="1">
    <i/>
  </colItems>
  <dataFields count="1">
    <dataField name="Valor FOB (US$ milhões)" fld="1" baseField="0" baseItem="0"/>
  </dataFields>
  <formats count="1">
    <format dxfId="32">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Tabela dinâmica5" cacheId="1696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E3:F9" firstHeaderRow="1" firstDataRow="1" firstDataCol="1"/>
  <pivotFields count="4">
    <pivotField showAll="0"/>
    <pivotField axis="axisRow" showAll="0" measureFilter="1">
      <items count="1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default"/>
      </items>
    </pivotField>
    <pivotField numFmtId="1" showAll="0"/>
    <pivotField dataField="1" numFmtId="1" showAll="0">
      <items count="597">
        <item x="10"/>
        <item x="342"/>
        <item x="76"/>
        <item x="407"/>
        <item x="340"/>
        <item x="496"/>
        <item x="234"/>
        <item x="213"/>
        <item x="167"/>
        <item x="551"/>
        <item x="392"/>
        <item x="518"/>
        <item x="477"/>
        <item x="422"/>
        <item x="183"/>
        <item x="530"/>
        <item x="358"/>
        <item x="249"/>
        <item x="546"/>
        <item x="75"/>
        <item x="202"/>
        <item x="303"/>
        <item x="64"/>
        <item x="232"/>
        <item x="580"/>
        <item x="71"/>
        <item x="96"/>
        <item x="101"/>
        <item x="115"/>
        <item x="299"/>
        <item x="487"/>
        <item x="326"/>
        <item x="265"/>
        <item x="328"/>
        <item x="38"/>
        <item x="274"/>
        <item x="406"/>
        <item x="325"/>
        <item x="100"/>
        <item x="128"/>
        <item x="396"/>
        <item x="283"/>
        <item x="212"/>
        <item x="63"/>
        <item x="85"/>
        <item x="476"/>
        <item x="273"/>
        <item x="527"/>
        <item x="508"/>
        <item x="251"/>
        <item x="375"/>
        <item x="391"/>
        <item x="9"/>
        <item x="405"/>
        <item x="57"/>
        <item x="517"/>
        <item x="594"/>
        <item x="62"/>
        <item x="23"/>
        <item x="231"/>
        <item x="22"/>
        <item x="189"/>
        <item x="138"/>
        <item x="166"/>
        <item x="526"/>
        <item x="56"/>
        <item x="464"/>
        <item x="230"/>
        <item x="495"/>
        <item x="29"/>
        <item x="248"/>
        <item x="451"/>
        <item x="21"/>
        <item x="33"/>
        <item x="374"/>
        <item x="579"/>
        <item x="229"/>
        <item x="137"/>
        <item x="264"/>
        <item x="324"/>
        <item x="84"/>
        <item x="99"/>
        <item x="239"/>
        <item x="529"/>
        <item x="541"/>
        <item x="329"/>
        <item x="197"/>
        <item x="263"/>
        <item x="8"/>
        <item x="357"/>
        <item x="418"/>
        <item x="315"/>
        <item x="578"/>
        <item x="110"/>
        <item x="109"/>
        <item x="339"/>
        <item x="95"/>
        <item x="494"/>
        <item x="510"/>
        <item x="463"/>
        <item x="516"/>
        <item x="577"/>
        <item x="28"/>
        <item x="173"/>
        <item x="525"/>
        <item x="27"/>
        <item x="565"/>
        <item x="511"/>
        <item x="238"/>
        <item x="188"/>
        <item x="395"/>
        <item x="70"/>
        <item x="262"/>
        <item x="127"/>
        <item x="378"/>
        <item x="507"/>
        <item x="497"/>
        <item x="151"/>
        <item x="298"/>
        <item x="417"/>
        <item x="182"/>
        <item x="61"/>
        <item x="528"/>
        <item x="506"/>
        <item x="168"/>
        <item x="493"/>
        <item x="377"/>
        <item x="499"/>
        <item x="383"/>
        <item x="485"/>
        <item x="484"/>
        <item x="139"/>
        <item x="323"/>
        <item x="314"/>
        <item x="331"/>
        <item x="200"/>
        <item x="376"/>
        <item x="462"/>
        <item x="545"/>
        <item x="300"/>
        <item x="475"/>
        <item x="199"/>
        <item x="228"/>
        <item x="336"/>
        <item x="356"/>
        <item x="7"/>
        <item x="68"/>
        <item x="181"/>
        <item x="254"/>
        <item x="593"/>
        <item x="361"/>
        <item x="227"/>
        <item x="279"/>
        <item x="294"/>
        <item x="30"/>
        <item x="180"/>
        <item x="113"/>
        <item x="322"/>
        <item x="355"/>
        <item x="11"/>
        <item x="136"/>
        <item x="550"/>
        <item x="158"/>
        <item x="555"/>
        <item x="321"/>
        <item x="179"/>
        <item x="335"/>
        <item x="394"/>
        <item x="261"/>
        <item x="540"/>
        <item x="544"/>
        <item x="393"/>
        <item x="98"/>
        <item x="348"/>
        <item x="454"/>
        <item x="97"/>
        <item x="435"/>
        <item x="576"/>
        <item x="549"/>
        <item x="341"/>
        <item x="302"/>
        <item x="515"/>
        <item x="198"/>
        <item x="260"/>
        <item x="434"/>
        <item x="416"/>
        <item x="169"/>
        <item x="543"/>
        <item x="450"/>
        <item x="347"/>
        <item x="211"/>
        <item x="159"/>
        <item x="305"/>
        <item x="539"/>
        <item x="478"/>
        <item x="590"/>
        <item x="592"/>
        <item x="354"/>
        <item x="338"/>
        <item x="404"/>
        <item x="196"/>
        <item x="505"/>
        <item x="575"/>
        <item x="382"/>
        <item x="327"/>
        <item x="20"/>
        <item x="37"/>
        <item x="6"/>
        <item x="433"/>
        <item x="26"/>
        <item x="301"/>
        <item x="313"/>
        <item x="237"/>
        <item x="461"/>
        <item x="432"/>
        <item x="157"/>
        <item x="293"/>
        <item x="60"/>
        <item x="156"/>
        <item x="449"/>
        <item x="259"/>
        <item x="349"/>
        <item x="67"/>
        <item x="111"/>
        <item x="176"/>
        <item x="178"/>
        <item x="187"/>
        <item x="49"/>
        <item x="272"/>
        <item x="74"/>
        <item x="258"/>
        <item x="278"/>
        <item x="83"/>
        <item x="408"/>
        <item x="330"/>
        <item x="524"/>
        <item x="421"/>
        <item x="460"/>
        <item x="352"/>
        <item x="591"/>
        <item x="55"/>
        <item x="195"/>
        <item x="483"/>
        <item x="312"/>
        <item x="453"/>
        <item x="431"/>
        <item x="282"/>
        <item x="523"/>
        <item x="126"/>
        <item x="66"/>
        <item x="415"/>
        <item x="73"/>
        <item x="277"/>
        <item x="257"/>
        <item x="351"/>
        <item x="114"/>
        <item x="226"/>
        <item x="54"/>
        <item x="448"/>
        <item x="564"/>
        <item x="108"/>
        <item x="589"/>
        <item x="32"/>
        <item x="252"/>
        <item x="486"/>
        <item x="250"/>
        <item x="554"/>
        <item x="536"/>
        <item x="346"/>
        <item x="233"/>
        <item x="150"/>
        <item x="563"/>
        <item x="165"/>
        <item x="459"/>
        <item x="562"/>
        <item x="171"/>
        <item x="164"/>
        <item x="482"/>
        <item x="420"/>
        <item x="595"/>
        <item x="281"/>
        <item x="574"/>
        <item x="373"/>
        <item x="170"/>
        <item x="474"/>
        <item x="149"/>
        <item x="542"/>
        <item x="414"/>
        <item x="466"/>
        <item x="535"/>
        <item x="413"/>
        <item x="320"/>
        <item x="465"/>
        <item x="53"/>
        <item x="334"/>
        <item x="25"/>
        <item x="447"/>
        <item x="412"/>
        <item x="522"/>
        <item x="186"/>
        <item x="284"/>
        <item x="337"/>
        <item x="256"/>
        <item x="333"/>
        <item x="353"/>
        <item x="473"/>
        <item x="363"/>
        <item x="588"/>
        <item x="185"/>
        <item x="548"/>
        <item x="316"/>
        <item x="36"/>
        <item x="553"/>
        <item x="345"/>
        <item x="452"/>
        <item x="446"/>
        <item x="582"/>
        <item x="458"/>
        <item x="566"/>
        <item x="19"/>
        <item x="18"/>
        <item x="82"/>
        <item x="175"/>
        <item x="472"/>
        <item x="174"/>
        <item x="587"/>
        <item x="504"/>
        <item x="381"/>
        <item x="52"/>
        <item x="210"/>
        <item x="86"/>
        <item x="390"/>
        <item x="280"/>
        <item x="552"/>
        <item x="534"/>
        <item x="311"/>
        <item x="538"/>
        <item x="163"/>
        <item x="48"/>
        <item x="5"/>
        <item x="107"/>
        <item x="444"/>
        <item x="276"/>
        <item x="51"/>
        <item x="135"/>
        <item x="319"/>
        <item x="403"/>
        <item x="297"/>
        <item x="492"/>
        <item x="380"/>
        <item x="292"/>
        <item x="304"/>
        <item x="209"/>
        <item x="509"/>
        <item x="491"/>
        <item x="291"/>
        <item x="162"/>
        <item x="360"/>
        <item x="24"/>
        <item x="155"/>
        <item x="457"/>
        <item x="389"/>
        <item x="94"/>
        <item x="236"/>
        <item x="81"/>
        <item x="35"/>
        <item x="310"/>
        <item x="290"/>
        <item x="471"/>
        <item x="208"/>
        <item x="533"/>
        <item x="481"/>
        <item x="112"/>
        <item x="148"/>
        <item x="521"/>
        <item x="172"/>
        <item x="93"/>
        <item x="267"/>
        <item x="350"/>
        <item x="154"/>
        <item x="4"/>
        <item x="490"/>
        <item x="3"/>
        <item x="201"/>
        <item x="59"/>
        <item x="561"/>
        <item x="318"/>
        <item x="586"/>
        <item x="2"/>
        <item x="194"/>
        <item x="80"/>
        <item x="79"/>
        <item x="489"/>
        <item x="241"/>
        <item x="560"/>
        <item x="247"/>
        <item x="344"/>
        <item x="443"/>
        <item x="50"/>
        <item x="430"/>
        <item x="246"/>
        <item x="253"/>
        <item x="559"/>
        <item x="537"/>
        <item x="532"/>
        <item x="92"/>
        <item x="419"/>
        <item x="106"/>
        <item x="193"/>
        <item x="585"/>
        <item x="147"/>
        <item x="17"/>
        <item x="584"/>
        <item x="1"/>
        <item x="134"/>
        <item x="69"/>
        <item x="402"/>
        <item x="332"/>
        <item x="105"/>
        <item x="125"/>
        <item x="498"/>
        <item x="514"/>
        <item x="104"/>
        <item x="531"/>
        <item x="558"/>
        <item x="372"/>
        <item x="289"/>
        <item x="184"/>
        <item x="385"/>
        <item x="288"/>
        <item x="146"/>
        <item x="503"/>
        <item x="445"/>
        <item x="429"/>
        <item x="573"/>
        <item x="583"/>
        <item x="275"/>
        <item x="379"/>
        <item x="72"/>
        <item x="456"/>
        <item x="520"/>
        <item x="502"/>
        <item x="124"/>
        <item x="34"/>
        <item x="470"/>
        <item x="240"/>
        <item x="488"/>
        <item x="442"/>
        <item x="177"/>
        <item x="411"/>
        <item x="192"/>
        <item x="581"/>
        <item x="296"/>
        <item x="359"/>
        <item x="271"/>
        <item x="371"/>
        <item x="153"/>
        <item x="572"/>
        <item x="441"/>
        <item x="268"/>
        <item x="235"/>
        <item x="401"/>
        <item x="370"/>
        <item x="343"/>
        <item x="287"/>
        <item x="317"/>
        <item x="309"/>
        <item x="65"/>
        <item x="16"/>
        <item x="428"/>
        <item x="308"/>
        <item x="0"/>
        <item x="161"/>
        <item x="307"/>
        <item x="557"/>
        <item x="245"/>
        <item x="571"/>
        <item x="123"/>
        <item x="133"/>
        <item x="427"/>
        <item x="388"/>
        <item x="270"/>
        <item x="191"/>
        <item x="387"/>
        <item x="91"/>
        <item x="362"/>
        <item x="295"/>
        <item x="47"/>
        <item x="570"/>
        <item x="556"/>
        <item x="440"/>
        <item x="369"/>
        <item x="410"/>
        <item x="207"/>
        <item x="132"/>
        <item x="103"/>
        <item x="225"/>
        <item x="368"/>
        <item x="145"/>
        <item x="269"/>
        <item x="547"/>
        <item x="469"/>
        <item x="224"/>
        <item x="255"/>
        <item x="15"/>
        <item x="90"/>
        <item x="58"/>
        <item x="439"/>
        <item x="426"/>
        <item x="14"/>
        <item x="46"/>
        <item x="89"/>
        <item x="569"/>
        <item x="266"/>
        <item x="102"/>
        <item x="78"/>
        <item x="438"/>
        <item x="160"/>
        <item x="206"/>
        <item x="437"/>
        <item x="122"/>
        <item x="468"/>
        <item x="144"/>
        <item x="480"/>
        <item x="121"/>
        <item x="367"/>
        <item x="88"/>
        <item x="223"/>
        <item x="244"/>
        <item x="87"/>
        <item x="31"/>
        <item x="568"/>
        <item x="479"/>
        <item x="366"/>
        <item x="222"/>
        <item x="425"/>
        <item x="221"/>
        <item x="120"/>
        <item x="424"/>
        <item x="365"/>
        <item x="143"/>
        <item x="220"/>
        <item x="45"/>
        <item x="436"/>
        <item x="567"/>
        <item x="243"/>
        <item x="142"/>
        <item x="190"/>
        <item x="386"/>
        <item x="119"/>
        <item x="219"/>
        <item x="501"/>
        <item x="205"/>
        <item x="77"/>
        <item x="242"/>
        <item x="467"/>
        <item x="513"/>
        <item x="13"/>
        <item x="12"/>
        <item x="44"/>
        <item x="306"/>
        <item x="204"/>
        <item x="118"/>
        <item x="400"/>
        <item x="141"/>
        <item x="131"/>
        <item x="409"/>
        <item x="43"/>
        <item x="218"/>
        <item x="423"/>
        <item x="140"/>
        <item x="455"/>
        <item x="42"/>
        <item x="152"/>
        <item x="364"/>
        <item x="41"/>
        <item x="117"/>
        <item x="512"/>
        <item x="203"/>
        <item x="399"/>
        <item x="398"/>
        <item x="130"/>
        <item x="40"/>
        <item x="384"/>
        <item x="217"/>
        <item x="116"/>
        <item x="39"/>
        <item x="519"/>
        <item x="397"/>
        <item x="286"/>
        <item x="285"/>
        <item x="216"/>
        <item x="215"/>
        <item x="214"/>
        <item x="500"/>
        <item x="129"/>
        <item t="default"/>
      </items>
    </pivotField>
  </pivotFields>
  <rowFields count="1">
    <field x="1"/>
  </rowFields>
  <rowItems count="6">
    <i>
      <x v="7"/>
    </i>
    <i>
      <x v="30"/>
    </i>
    <i>
      <x v="48"/>
    </i>
    <i>
      <x v="98"/>
    </i>
    <i>
      <x v="116"/>
    </i>
    <i t="grand">
      <x/>
    </i>
  </rowItems>
  <colItems count="1">
    <i/>
  </colItems>
  <dataFields count="1">
    <dataField name="Soma de 2021 - Valor FOB (US$)" fld="3" baseField="0" baseItem="0"/>
  </dataFields>
  <pivotTableStyleInfo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abela dinâmica2" cacheId="1696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rowHeaderCaption="Países">
  <location ref="B3:C9" firstHeaderRow="1" firstDataRow="1" firstDataCol="1"/>
  <pivotFields count="4">
    <pivotField showAll="0">
      <items count="30">
        <item x="17"/>
        <item x="6"/>
        <item x="26"/>
        <item x="16"/>
        <item x="8"/>
        <item x="18"/>
        <item x="5"/>
        <item x="13"/>
        <item x="9"/>
        <item x="23"/>
        <item x="22"/>
        <item x="4"/>
        <item x="11"/>
        <item x="28"/>
        <item x="12"/>
        <item x="10"/>
        <item x="2"/>
        <item x="20"/>
        <item x="7"/>
        <item x="27"/>
        <item x="19"/>
        <item x="24"/>
        <item x="25"/>
        <item x="21"/>
        <item x="0"/>
        <item x="15"/>
        <item x="3"/>
        <item x="1"/>
        <item x="14"/>
        <item t="default"/>
      </items>
    </pivotField>
    <pivotField axis="axisRow" showAll="0" measureFilter="1">
      <items count="1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default"/>
      </items>
    </pivotField>
    <pivotField dataField="1" numFmtId="1" showAll="0"/>
    <pivotField numFmtId="1" showAll="0"/>
  </pivotFields>
  <rowFields count="1">
    <field x="1"/>
  </rowFields>
  <rowItems count="6">
    <i>
      <x v="7"/>
    </i>
    <i>
      <x v="30"/>
    </i>
    <i>
      <x v="47"/>
    </i>
    <i>
      <x v="48"/>
    </i>
    <i>
      <x v="116"/>
    </i>
    <i t="grand">
      <x/>
    </i>
  </rowItems>
  <colItems count="1">
    <i/>
  </colItems>
  <dataFields count="1">
    <dataField name="Soma de 2022 - Valor FOB (US$)" fld="2" baseField="1" baseItem="0"/>
  </dataFields>
  <formats count="12">
    <format dxfId="20">
      <pivotArea type="all" dataOnly="0" outline="0" fieldPosition="0"/>
    </format>
    <format dxfId="21">
      <pivotArea outline="0" collapsedLevelsAreSubtotals="1" fieldPosition="0"/>
    </format>
    <format dxfId="22">
      <pivotArea field="1" type="button" dataOnly="0" labelOnly="1" outline="0" axis="axisRow" fieldPosition="0"/>
    </format>
    <format dxfId="23">
      <pivotArea dataOnly="0" labelOnly="1" fieldPosition="0">
        <references count="1">
          <reference field="1" count="5">
            <x v="7"/>
            <x v="30"/>
            <x v="47"/>
            <x v="48"/>
            <x v="116"/>
          </reference>
        </references>
      </pivotArea>
    </format>
    <format dxfId="24">
      <pivotArea dataOnly="0" labelOnly="1" grandRow="1" outline="0" fieldPosition="0"/>
    </format>
    <format dxfId="25">
      <pivotArea dataOnly="0" labelOnly="1" outline="0" axis="axisValues" fieldPosition="0"/>
    </format>
    <format dxfId="26">
      <pivotArea type="all" dataOnly="0" outline="0" fieldPosition="0"/>
    </format>
    <format dxfId="27">
      <pivotArea outline="0" collapsedLevelsAreSubtotals="1" fieldPosition="0"/>
    </format>
    <format dxfId="28">
      <pivotArea field="1" type="button" dataOnly="0" labelOnly="1" outline="0" axis="axisRow" fieldPosition="0"/>
    </format>
    <format dxfId="29">
      <pivotArea dataOnly="0" labelOnly="1" fieldPosition="0">
        <references count="1">
          <reference field="1" count="5">
            <x v="7"/>
            <x v="30"/>
            <x v="47"/>
            <x v="48"/>
            <x v="116"/>
          </reference>
        </references>
      </pivotArea>
    </format>
    <format dxfId="30">
      <pivotArea dataOnly="0" labelOnly="1" grandRow="1" outline="0" fieldPosition="0"/>
    </format>
    <format dxfId="3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8BBEF58-606A-4D3A-A038-A881219F8379}" name="Tabela dinâmica7" cacheId="169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location ref="A1:B9" firstHeaderRow="1" firstDataRow="1" firstDataCol="1"/>
  <pivotFields count="4">
    <pivotField showAll="0">
      <items count="8">
        <item x="0"/>
        <item x="1"/>
        <item x="5"/>
        <item x="2"/>
        <item x="6"/>
        <item x="3"/>
        <item x="4"/>
        <item t="default"/>
      </items>
    </pivotField>
    <pivotField axis="axisRow" showAll="0">
      <items count="8">
        <item x="6"/>
        <item x="2"/>
        <item x="0"/>
        <item x="1"/>
        <item x="5"/>
        <item x="4"/>
        <item x="3"/>
        <item t="default"/>
      </items>
    </pivotField>
    <pivotField dataField="1" showAll="0"/>
    <pivotField showAll="0">
      <items count="3">
        <item x="1"/>
        <item x="0"/>
        <item t="default"/>
      </items>
    </pivotField>
  </pivotFields>
  <rowFields count="1">
    <field x="1"/>
  </rowFields>
  <rowItems count="8">
    <i>
      <x/>
    </i>
    <i>
      <x v="1"/>
    </i>
    <i>
      <x v="2"/>
    </i>
    <i>
      <x v="3"/>
    </i>
    <i>
      <x v="4"/>
    </i>
    <i>
      <x v="5"/>
    </i>
    <i>
      <x v="6"/>
    </i>
    <i t="grand">
      <x/>
    </i>
  </rowItems>
  <colItems count="1">
    <i/>
  </colItems>
  <dataFields count="1">
    <dataField name="Soma de Valor FOB (US$)" fld="2" baseField="0" baseItem="0"/>
  </dataFields>
  <formats count="1">
    <format dxfId="19">
      <pivotArea collapsedLevelsAreSubtotals="1" fieldPosition="0">
        <references count="1">
          <reference field="1" count="0"/>
        </references>
      </pivotArea>
    </format>
  </formats>
  <chartFormats count="2">
    <chartFormat chart="2" format="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24F195E-C6DD-4987-A199-0629B61223A0}" name="Tabela dinâmica11" cacheId="1697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location ref="A1:B8" firstHeaderRow="1" firstDataRow="1" firstDataCol="1"/>
  <pivotFields count="4">
    <pivotField showAll="0">
      <items count="7">
        <item x="0"/>
        <item x="1"/>
        <item x="5"/>
        <item x="2"/>
        <item x="3"/>
        <item x="4"/>
        <item t="default"/>
      </items>
    </pivotField>
    <pivotField axis="axisRow" showAll="0">
      <items count="7">
        <item x="2"/>
        <item x="0"/>
        <item x="1"/>
        <item x="5"/>
        <item x="4"/>
        <item x="3"/>
        <item t="default"/>
      </items>
    </pivotField>
    <pivotField dataField="1" numFmtId="165" showAll="0"/>
    <pivotField showAll="0">
      <items count="3">
        <item x="0"/>
        <item x="1"/>
        <item t="default"/>
      </items>
    </pivotField>
  </pivotFields>
  <rowFields count="1">
    <field x="1"/>
  </rowFields>
  <rowItems count="7">
    <i>
      <x/>
    </i>
    <i>
      <x v="1"/>
    </i>
    <i>
      <x v="2"/>
    </i>
    <i>
      <x v="3"/>
    </i>
    <i>
      <x v="4"/>
    </i>
    <i>
      <x v="5"/>
    </i>
    <i t="grand">
      <x/>
    </i>
  </rowItems>
  <colItems count="1">
    <i/>
  </colItems>
  <dataFields count="1">
    <dataField name="Soma de Valor FOB (US$ milhões)" fld="2" baseField="0" baseItem="0"/>
  </dataFields>
  <formats count="1">
    <format dxfId="18">
      <pivotArea collapsedLevelsAreSubtotals="1" fieldPosition="0">
        <references count="1">
          <reference field="1" count="0"/>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26" Type="http://schemas.openxmlformats.org/officeDocument/2006/relationships/hyperlink" Target="https://www.bing.com/images/search?form=xlimg&amp;q=Jacare%c3%ad" TargetMode="External"/><Relationship Id="rId21" Type="http://schemas.openxmlformats.org/officeDocument/2006/relationships/hyperlink" Target="https://www.bing.com/th?id=AMMS_115800e65ba8931d902c26dd950f224f&amp;qlt=95" TargetMode="External"/><Relationship Id="rId34" Type="http://schemas.openxmlformats.org/officeDocument/2006/relationships/hyperlink" Target="https://www.bing.com/images/search?form=xlimg&amp;q=Monteiro+Lobato+S%c3%a3o+Paulo" TargetMode="External"/><Relationship Id="rId42" Type="http://schemas.openxmlformats.org/officeDocument/2006/relationships/hyperlink" Target="https://www.bing.com/images/search?form=xlimg&amp;q=Potim" TargetMode="External"/><Relationship Id="rId47" Type="http://schemas.openxmlformats.org/officeDocument/2006/relationships/hyperlink" Target="https://www.bing.com/th?id=AMMS_d61b64d6979b59f95ec0140fd2ee3990&amp;qlt=95" TargetMode="External"/><Relationship Id="rId50" Type="http://schemas.openxmlformats.org/officeDocument/2006/relationships/hyperlink" Target="https://www.bing.com/images/search?form=xlimg&amp;q=Santo+Ant%c3%b4nio+do+Pinhal" TargetMode="External"/><Relationship Id="rId55" Type="http://schemas.openxmlformats.org/officeDocument/2006/relationships/hyperlink" Target="https://www.bing.com/th?id=AMMS_7c56ade55d2a053e564b0751ecc46112&amp;qlt=95" TargetMode="External"/><Relationship Id="rId63" Type="http://schemas.openxmlformats.org/officeDocument/2006/relationships/hyperlink" Target="https://www.bing.com/th?id=AMMS_82448868359d65b10655c0391ed5fd44&amp;qlt=95" TargetMode="External"/><Relationship Id="rId7" Type="http://schemas.openxmlformats.org/officeDocument/2006/relationships/hyperlink" Target="https://www.bing.com/th?id=AMMS_9ae7ed7cc34f480c55bacbf9a18e6a02&amp;qlt=95" TargetMode="External"/><Relationship Id="rId2" Type="http://schemas.openxmlformats.org/officeDocument/2006/relationships/hyperlink" Target="https://www.bing.com/images/search?form=xlimg&amp;q=Arape%c3%ad" TargetMode="External"/><Relationship Id="rId16" Type="http://schemas.openxmlformats.org/officeDocument/2006/relationships/hyperlink" Target="https://www.bing.com/images/search?form=xlimg&amp;q=Cruzeiro+S%c3%a3o+Paulo" TargetMode="External"/><Relationship Id="rId29" Type="http://schemas.openxmlformats.org/officeDocument/2006/relationships/hyperlink" Target="https://www.bing.com/th?id=AMMS_db354a6df3a644d5efb3e43bb16d270b&amp;qlt=95" TargetMode="External"/><Relationship Id="rId11" Type="http://schemas.openxmlformats.org/officeDocument/2006/relationships/hyperlink" Target="https://www.bing.com/th?id=AMMS_58f00fa45e2244b16758f177b296b65d&amp;qlt=95" TargetMode="External"/><Relationship Id="rId24" Type="http://schemas.openxmlformats.org/officeDocument/2006/relationships/hyperlink" Target="https://www.bing.com/images/search?form=xlimg&amp;q=Ilhabela" TargetMode="External"/><Relationship Id="rId32" Type="http://schemas.openxmlformats.org/officeDocument/2006/relationships/hyperlink" Target="https://www.bing.com/images/search?form=xlimg&amp;q=Lorena+S%c3%a3o+Paulo" TargetMode="External"/><Relationship Id="rId37" Type="http://schemas.openxmlformats.org/officeDocument/2006/relationships/hyperlink" Target="https://www.bing.com/th?id=AMMS_54b81b41048792ef2403a7ec0dea1ddc&amp;qlt=95" TargetMode="External"/><Relationship Id="rId40" Type="http://schemas.openxmlformats.org/officeDocument/2006/relationships/hyperlink" Target="https://www.bing.com/images/search?form=xlimg&amp;q=Piquete" TargetMode="External"/><Relationship Id="rId45" Type="http://schemas.openxmlformats.org/officeDocument/2006/relationships/hyperlink" Target="https://www.bing.com/th?id=AMMS_069bda75396ee4277f3abde217e77ba9&amp;qlt=95" TargetMode="External"/><Relationship Id="rId53" Type="http://schemas.openxmlformats.org/officeDocument/2006/relationships/hyperlink" Target="https://www.bing.com/th?id=AMMS_272c4f70aa50408206cbe91fe433bda9&amp;qlt=95" TargetMode="External"/><Relationship Id="rId58" Type="http://schemas.openxmlformats.org/officeDocument/2006/relationships/hyperlink" Target="https://www.bing.com/images/search?form=xlimg&amp;q=S%c3%a3o+Luiz+do+Paraitinga" TargetMode="External"/><Relationship Id="rId66" Type="http://schemas.openxmlformats.org/officeDocument/2006/relationships/hyperlink" Target="https://www.bing.com/images/search?form=xlimg&amp;q=Ubatuba" TargetMode="External"/><Relationship Id="rId5" Type="http://schemas.openxmlformats.org/officeDocument/2006/relationships/hyperlink" Target="https://www.bing.com/th?id=AMMS_202a4226075a2595a6f60e7f2e8ac284&amp;qlt=95" TargetMode="External"/><Relationship Id="rId61" Type="http://schemas.openxmlformats.org/officeDocument/2006/relationships/hyperlink" Target="https://www.bing.com/th?id=AMMS_30356df9c225c08165ca2a937fa76a66&amp;qlt=95" TargetMode="External"/><Relationship Id="rId19" Type="http://schemas.openxmlformats.org/officeDocument/2006/relationships/hyperlink" Target="https://www.bing.com/th?id=AMMS_71aef385873bd7819653b61d03d83efa&amp;qlt=95" TargetMode="External"/><Relationship Id="rId14" Type="http://schemas.openxmlformats.org/officeDocument/2006/relationships/hyperlink" Target="https://www.bing.com/images/search?form=xlimg&amp;q=Caraguatatuba" TargetMode="External"/><Relationship Id="rId22" Type="http://schemas.openxmlformats.org/officeDocument/2006/relationships/hyperlink" Target="https://www.bing.com/images/search?form=xlimg&amp;q=Igarat%c3%a1" TargetMode="External"/><Relationship Id="rId27" Type="http://schemas.openxmlformats.org/officeDocument/2006/relationships/hyperlink" Target="https://www.bing.com/th?id=AMMS_5c8bd28b578e57ae8f2f46b06dbc1967&amp;qlt=95" TargetMode="External"/><Relationship Id="rId30" Type="http://schemas.openxmlformats.org/officeDocument/2006/relationships/hyperlink" Target="https://www.bing.com/images/search?form=xlimg&amp;q=Lagoinha+S%c3%a3o+Paulo" TargetMode="External"/><Relationship Id="rId35" Type="http://schemas.openxmlformats.org/officeDocument/2006/relationships/hyperlink" Target="https://www.bing.com/th?id=AMMS_46e2eadc1362970aadeaf2cd6160f5f8&amp;qlt=95" TargetMode="External"/><Relationship Id="rId43" Type="http://schemas.openxmlformats.org/officeDocument/2006/relationships/hyperlink" Target="https://www.bing.com/th?id=AMMS_fdb09d0cad9579982e1f1875ba416abf&amp;qlt=95" TargetMode="External"/><Relationship Id="rId48" Type="http://schemas.openxmlformats.org/officeDocument/2006/relationships/hyperlink" Target="https://www.bing.com/images/search?form=xlimg&amp;q=Santa+Branca" TargetMode="External"/><Relationship Id="rId56" Type="http://schemas.openxmlformats.org/officeDocument/2006/relationships/hyperlink" Target="https://www.bing.com/images/search?form=xlimg&amp;q=S%c3%a3o+Jos%c3%a9+dos+Campos" TargetMode="External"/><Relationship Id="rId64" Type="http://schemas.openxmlformats.org/officeDocument/2006/relationships/hyperlink" Target="https://www.bing.com/images/search?form=xlimg&amp;q=Trememb%c3%a9" TargetMode="External"/><Relationship Id="rId8" Type="http://schemas.openxmlformats.org/officeDocument/2006/relationships/hyperlink" Target="https://www.bing.com/images/search?form=xlimg&amp;q=Bananal" TargetMode="External"/><Relationship Id="rId51" Type="http://schemas.openxmlformats.org/officeDocument/2006/relationships/hyperlink" Target="https://www.bing.com/th?id=AMMS_d3fc5d257bac10306330d48635cf5212&amp;qlt=95" TargetMode="External"/><Relationship Id="rId3" Type="http://schemas.openxmlformats.org/officeDocument/2006/relationships/hyperlink" Target="https://www.bing.com/th?id=AMMS_60c3c2b2fdd0e7d872c89ab587c482ef&amp;qlt=95" TargetMode="External"/><Relationship Id="rId12" Type="http://schemas.openxmlformats.org/officeDocument/2006/relationships/hyperlink" Target="https://www.bing.com/images/search?form=xlimg&amp;q=Canas" TargetMode="External"/><Relationship Id="rId17" Type="http://schemas.openxmlformats.org/officeDocument/2006/relationships/hyperlink" Target="https://www.bing.com/th?id=AMMS_5838e515f7ed178249170e5d81328eae&amp;qlt=95" TargetMode="External"/><Relationship Id="rId25" Type="http://schemas.openxmlformats.org/officeDocument/2006/relationships/hyperlink" Target="https://www.bing.com/th?id=AMMS_b5779c9435ce7472ed1f832282b5d097&amp;qlt=95" TargetMode="External"/><Relationship Id="rId33" Type="http://schemas.openxmlformats.org/officeDocument/2006/relationships/hyperlink" Target="https://www.bing.com/th?id=AMMS_cc4b205dff30452d9e08a868e2e223d0&amp;qlt=95" TargetMode="External"/><Relationship Id="rId38" Type="http://schemas.openxmlformats.org/officeDocument/2006/relationships/hyperlink" Target="https://www.bing.com/images/search?form=xlimg&amp;q=Pindamonhangaba" TargetMode="External"/><Relationship Id="rId46" Type="http://schemas.openxmlformats.org/officeDocument/2006/relationships/hyperlink" Target="https://www.bing.com/images/search?form=xlimg&amp;q=Reden%c3%a7%c3%a3o+da+Serra" TargetMode="External"/><Relationship Id="rId59" Type="http://schemas.openxmlformats.org/officeDocument/2006/relationships/hyperlink" Target="https://www.bing.com/th?id=AMMS_4aae142578faab18f0d1549b46635cc0&amp;qlt=95" TargetMode="External"/><Relationship Id="rId20" Type="http://schemas.openxmlformats.org/officeDocument/2006/relationships/hyperlink" Target="https://www.bing.com/images/search?form=xlimg&amp;q=Guaratinguet%c3%a1" TargetMode="External"/><Relationship Id="rId41" Type="http://schemas.openxmlformats.org/officeDocument/2006/relationships/hyperlink" Target="https://www.bing.com/th?id=AMMS_da72a36d17ec1ddcd9285c608f403fb2&amp;qlt=95" TargetMode="External"/><Relationship Id="rId54" Type="http://schemas.openxmlformats.org/officeDocument/2006/relationships/hyperlink" Target="https://www.bing.com/images/search?form=xlimg&amp;q=S%c3%a3o+Jos%c3%a9+do+Barreiro" TargetMode="External"/><Relationship Id="rId62" Type="http://schemas.openxmlformats.org/officeDocument/2006/relationships/hyperlink" Target="https://www.bing.com/images/search?form=xlimg&amp;q=Silveiras+S%c3%a3o+Paulo" TargetMode="External"/><Relationship Id="rId1" Type="http://schemas.openxmlformats.org/officeDocument/2006/relationships/hyperlink" Target="https://www.bing.com/th?id=AMMS_84ed1a7175f2dd52179624c74fbb8905&amp;qlt=95" TargetMode="External"/><Relationship Id="rId6" Type="http://schemas.openxmlformats.org/officeDocument/2006/relationships/hyperlink" Target="https://www.bing.com/images/search?form=xlimg&amp;q=Areias+S%c3%a3o+Paulo" TargetMode="External"/><Relationship Id="rId15" Type="http://schemas.openxmlformats.org/officeDocument/2006/relationships/hyperlink" Target="https://www.bing.com/th?id=AMMS_a16fff2acb8048493e906fa0d3d8a9ee&amp;qlt=95" TargetMode="External"/><Relationship Id="rId23" Type="http://schemas.openxmlformats.org/officeDocument/2006/relationships/hyperlink" Target="https://www.bing.com/th?id=AMMS_407966aae156bfb39161290ce504e8d6&amp;qlt=95" TargetMode="External"/><Relationship Id="rId28" Type="http://schemas.openxmlformats.org/officeDocument/2006/relationships/hyperlink" Target="https://www.bing.com/images/search?form=xlimg&amp;q=Jambeiro+S%c3%a3o+Paulo" TargetMode="External"/><Relationship Id="rId36" Type="http://schemas.openxmlformats.org/officeDocument/2006/relationships/hyperlink" Target="https://www.bing.com/images/search?form=xlimg&amp;q=Natividade+da+Serra" TargetMode="External"/><Relationship Id="rId49" Type="http://schemas.openxmlformats.org/officeDocument/2006/relationships/hyperlink" Target="https://www.bing.com/th?id=AMMS_b1aaff363f4efa93c838fcef74beae55&amp;qlt=95" TargetMode="External"/><Relationship Id="rId57" Type="http://schemas.openxmlformats.org/officeDocument/2006/relationships/hyperlink" Target="https://www.bing.com/th?id=AMMS_8c52c2dab14eb8b1670b730d1e3ff75d&amp;qlt=95" TargetMode="External"/><Relationship Id="rId10" Type="http://schemas.openxmlformats.org/officeDocument/2006/relationships/hyperlink" Target="https://www.bing.com/images/search?form=xlimg&amp;q=Cachoeira+Paulista" TargetMode="External"/><Relationship Id="rId31" Type="http://schemas.openxmlformats.org/officeDocument/2006/relationships/hyperlink" Target="https://www.bing.com/th?id=AMMS_2f160f64e86a04ec37186d47ddfb8af1&amp;qlt=95" TargetMode="External"/><Relationship Id="rId44" Type="http://schemas.openxmlformats.org/officeDocument/2006/relationships/hyperlink" Target="https://www.bing.com/images/search?form=xlimg&amp;q=Queluz+S%c3%a3o+Paulo" TargetMode="External"/><Relationship Id="rId52" Type="http://schemas.openxmlformats.org/officeDocument/2006/relationships/hyperlink" Target="https://www.bing.com/images/search?form=xlimg&amp;q=S%c3%a3o+Bento+do+Sapuca%c3%ad" TargetMode="External"/><Relationship Id="rId60" Type="http://schemas.openxmlformats.org/officeDocument/2006/relationships/hyperlink" Target="https://www.bing.com/images/search?form=xlimg&amp;q=S%c3%a3o+Sebasti%c3%a3o+S%c3%a3o+Paulo" TargetMode="External"/><Relationship Id="rId65" Type="http://schemas.openxmlformats.org/officeDocument/2006/relationships/hyperlink" Target="https://www.bing.com/th?id=AMMS_6661e70dc2769b9efc40ca972824a7eb&amp;qlt=95" TargetMode="External"/><Relationship Id="rId4" Type="http://schemas.openxmlformats.org/officeDocument/2006/relationships/hyperlink" Target="https://www.bing.com/images/search?form=xlimg&amp;q=Aparecida+S%c3%a3o+Paulo" TargetMode="External"/><Relationship Id="rId9" Type="http://schemas.openxmlformats.org/officeDocument/2006/relationships/hyperlink" Target="https://www.bing.com/th?id=AMMS_94db0e736d11fb6147207ddf73c31d5a&amp;qlt=95" TargetMode="External"/><Relationship Id="rId13" Type="http://schemas.openxmlformats.org/officeDocument/2006/relationships/hyperlink" Target="https://www.bing.com/th?id=AMMS_d6583e3068562ba29c94e09b1be00bb3&amp;qlt=95" TargetMode="External"/><Relationship Id="rId18" Type="http://schemas.openxmlformats.org/officeDocument/2006/relationships/hyperlink" Target="https://www.bing.com/images/search?form=xlimg&amp;q=Cunha+S%c3%a3o+Paulo" TargetMode="External"/><Relationship Id="rId39" Type="http://schemas.openxmlformats.org/officeDocument/2006/relationships/hyperlink" Target="https://www.bing.com/th?id=AMMS_3d9060413ebbd84fcbbf6b889c937427&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Srd>
</file>

<file path=xl/richData/rdarray.xml><?xml version="1.0" encoding="utf-8"?>
<arrayData xmlns="http://schemas.microsoft.com/office/spreadsheetml/2017/richdata2" count="14">
  <a r="1">
    <v t="s">Mirian Ferreira de Oliveira Bruno (Prefeito)</v>
  </a>
  <a r="1">
    <v t="s">Fernando Diniz (Prefeito)</v>
  </a>
  <a r="1">
    <v t="s">Brasília Time Zone</v>
  </a>
  <a r="1">
    <v t="s">Marcelo Padovan (Prefeito)</v>
  </a>
  <a r="1">
    <v t="s">Antônio Carlos da Silva (Prefeito)</v>
  </a>
  <a r="1">
    <v t="s">Thales Gabriel (Prefeito)</v>
  </a>
  <a r="1">
    <v t="s">Rolien Guarda Garcia (Prefeito)</v>
  </a>
  <a r="1">
    <v t="s">Toninho Colucci (Prefeito)</v>
  </a>
  <a r="1">
    <v t="s">Isael Domingues (Prefeito)</v>
  </a>
  <a r="1">
    <v t="s">Anderson Farias (Prefeito)</v>
  </a>
  <a r="1">
    <v t="s">Felipe Augusto (Prefeito)</v>
  </a>
  <a r="1">
    <v t="s">José Bernardo Ortiz Júnior (Prefeito)</v>
  </a>
  <a r="1">
    <v t="s">José Antônio de Barros Neto (Prefeito)</v>
  </a>
  <a r="1">
    <v t="s">Flávia Pascoal (Prefeito)</v>
  </a>
</arrayData>
</file>

<file path=xl/richData/rdrichvalue.xml><?xml version="1.0" encoding="utf-8"?>
<rvData xmlns="http://schemas.microsoft.com/office/spreadsheetml/2017/richdata" count="322">
  <rv s="0">
    <v>536870912</v>
    <v>Arapeí</v>
    <v>bb3044ea-fb6e-0db1-9643-01cc58546e89</v>
    <v>pt-BR</v>
    <v>Map</v>
  </rv>
  <rv s="1">
    <fb>156.9</fb>
    <v>12</v>
  </rv>
  <rv s="0">
    <v>536870912</v>
    <v>São Paulo</v>
    <v>4d56ae2d-1aad-8c4f-dca2-4456acc12f89</v>
    <v>pt-BR</v>
    <v>Map</v>
  </rv>
  <rv s="2">
    <v>0</v>
    <v>10</v>
    <v>13</v>
    <v>6</v>
    <v>0</v>
    <v>Image of Arapeí</v>
  </rv>
  <rv s="1">
    <fb>-22.673028200000001</fb>
    <v>14</v>
  </rv>
  <rv s="3">
    <v>https://www.bing.com/search?q=Arape%c3%ad&amp;form=skydnc</v>
    <v>Aprenda mais com Bing</v>
  </rv>
  <rv s="1">
    <fb>-44.446654799999997</fb>
    <v>14</v>
  </rv>
  <rv s="0">
    <v>536870912</v>
    <v>Brasil</v>
    <v>a828cf41-b938-49fe-7986-4b336618d413</v>
    <v>pt-BR</v>
    <v>Map</v>
  </rv>
  <rv s="1">
    <fb>2460</fb>
    <v>12</v>
  </rv>
  <rv s="4">
    <v>#VALUE!</v>
    <v>pt-BR</v>
    <v>bb3044ea-fb6e-0db1-9643-01cc58546e89</v>
    <v>536870912</v>
    <v>1</v>
    <v>4</v>
    <v>5</v>
    <v>6</v>
    <v>Arapeí</v>
    <v>8</v>
    <v>9</v>
    <v>Map</v>
    <v>10</v>
    <v>11</v>
    <v>1</v>
    <v>Arapeí é um município no leste do estado de São Paulo, na microrregião de Bananal. A população em 2019 era de 2.469 habitantes e a área é de 156,903 km², o que resulta numa densidade demográfica de 15,89 hab/km².</v>
    <v>2</v>
    <v>3</v>
    <v>4</v>
    <v>5</v>
    <v>6</v>
    <v>Arapeí</v>
    <v>7</v>
    <v>8</v>
    <v>Arapeí</v>
    <v>mdp/vdpid/6557253556376698881</v>
  </rv>
  <rv s="0">
    <v>536870912</v>
    <v>Aparecida</v>
    <v>98d9f578-ed37-a5e3-5235-bc535b7794e8</v>
    <v>pt-BR</v>
    <v>Map</v>
  </rv>
  <rv s="1">
    <fb>121.08</fb>
    <v>12</v>
  </rv>
  <rv s="2">
    <v>1</v>
    <v>10</v>
    <v>22</v>
    <v>6</v>
    <v>0</v>
    <v>Image of Aparecida</v>
  </rv>
  <rv s="1">
    <fb>-22.847221999999999</fb>
    <v>14</v>
  </rv>
  <rv s="3">
    <v>https://www.bing.com/search?q=Aparecida+S%c3%a3o+Paulo&amp;form=skydnc</v>
    <v>Aprenda mais com Bing</v>
  </rv>
  <rv s="1">
    <fb>-45.23</fb>
    <v>14</v>
  </rv>
  <rv s="1">
    <fb>36185</fb>
    <v>12</v>
  </rv>
  <rv s="4">
    <v>#VALUE!</v>
    <v>pt-BR</v>
    <v>98d9f578-ed37-a5e3-5235-bc535b7794e8</v>
    <v>536870912</v>
    <v>1</v>
    <v>18</v>
    <v>5</v>
    <v>6</v>
    <v>Aparecida</v>
    <v>20</v>
    <v>21</v>
    <v>Map</v>
    <v>10</v>
    <v>11</v>
    <v>11</v>
    <v>Aparecida é um município brasileiro no interior do estado de São Paulo, Região Sudeste do país. Localiza-se no Vale do Paraíba Paulista, a nordeste da capital do estado, distando desta cerca de 170 km. Ocupa uma área de 121,076 km², sendo que 5,7 km² estão em perímetro urbano, e sua população em 2019 era de 36 157 habitantes. A cidade é popularmente denominada Aparecida do Norte em razão da construção da Estrada de Ferro do Norte na segunda metade do século XIX.</v>
    <v>2</v>
    <v>12</v>
    <v>13</v>
    <v>14</v>
    <v>15</v>
    <v>Aparecida</v>
    <v>7</v>
    <v>16</v>
    <v>Aparecida</v>
    <v>mdp/vdpid/6461180902532710401</v>
  </rv>
  <rv s="0">
    <v>536870912</v>
    <v>Areias</v>
    <v>ce87f355-0e5b-1e05-6545-4abff9db7d05</v>
    <v>pt-BR</v>
    <v>Map</v>
  </rv>
  <rv s="1">
    <fb>305.23</fb>
    <v>12</v>
  </rv>
  <rv s="2">
    <v>2</v>
    <v>10</v>
    <v>29</v>
    <v>6</v>
    <v>0</v>
    <v>Image of Areias</v>
  </rv>
  <rv s="1">
    <fb>-22.58</fb>
    <v>14</v>
  </rv>
  <rv s="3">
    <v>https://www.bing.com/search?q=Areias+S%c3%a3o+Paulo&amp;form=skydnc</v>
    <v>Aprenda mais com Bing</v>
  </rv>
  <rv s="1">
    <fb>-44.697221999999996</fb>
    <v>14</v>
  </rv>
  <rv s="1">
    <fb>3896</fb>
    <v>12</v>
  </rv>
  <rv s="4">
    <v>#VALUE!</v>
    <v>pt-BR</v>
    <v>ce87f355-0e5b-1e05-6545-4abff9db7d05</v>
    <v>536870912</v>
    <v>1</v>
    <v>28</v>
    <v>5</v>
    <v>6</v>
    <v>Areias</v>
    <v>8</v>
    <v>9</v>
    <v>Map</v>
    <v>10</v>
    <v>11</v>
    <v>19</v>
    <v>Areias é um município da microrregião de Bananal, no leste do estado de São Paulo, no Brasil.</v>
    <v>2</v>
    <v>20</v>
    <v>21</v>
    <v>22</v>
    <v>23</v>
    <v>Areias</v>
    <v>7</v>
    <v>24</v>
    <v>Areias</v>
    <v>mdp/vdpid/6557250971662024705</v>
  </rv>
  <rv s="0">
    <v>536870912</v>
    <v>Bananal</v>
    <v>dab96a85-409f-163b-b913-2a90435e7aee</v>
    <v>pt-BR</v>
    <v>Map</v>
  </rv>
  <rv s="1">
    <fb>616.42999999999995</fb>
    <v>12</v>
  </rv>
  <rv s="2">
    <v>3</v>
    <v>10</v>
    <v>36</v>
    <v>6</v>
    <v>0</v>
    <v>Image of Bananal</v>
  </rv>
  <rv s="1">
    <fb>-22.683889000000001</fb>
    <v>14</v>
  </rv>
  <rv s="3">
    <v>https://www.bing.com/search?q=Bananal&amp;form=skydnc</v>
    <v>Aprenda mais com Bing</v>
  </rv>
  <rv s="5">
    <v>0</v>
  </rv>
  <rv s="1">
    <fb>-44.323611</fb>
    <v>14</v>
  </rv>
  <rv s="1">
    <fb>10993</fb>
    <v>12</v>
  </rv>
  <rv s="6">
    <v>#VALUE!</v>
    <v>pt-BR</v>
    <v>dab96a85-409f-163b-b913-2a90435e7aee</v>
    <v>536870912</v>
    <v>1</v>
    <v>34</v>
    <v>5</v>
    <v>35</v>
    <v>Bananal</v>
    <v>20</v>
    <v>21</v>
    <v>Map</v>
    <v>10</v>
    <v>11</v>
    <v>27</v>
    <v>Bananal é o município no extremo leste do estado de São Paulo e fica na divisa com a cidade de Barra Mansa, sendo a cidade mais próxima do estado do Rio de Janeiro, na microrregião de mesmo nome, no Vale do Paraíba. A população estimada em 2019 era de 10 945 habitantes e a área é de 616,4 km², o que resulta numa densidade demográfica de 16,58 hab/km². O município é formado pela sede e pelo distrito de Rancho Grande.</v>
    <v>2</v>
    <v>28</v>
    <v>29</v>
    <v>30</v>
    <v>31</v>
    <v>32</v>
    <v>Bananal</v>
    <v>7</v>
    <v>33</v>
    <v>Bananal</v>
    <v>mdp/vdpid/6557257156515594241</v>
  </rv>
  <rv s="0">
    <v>536870912</v>
    <v>Caçapava</v>
    <v>d31c08d1-2e92-1683-631a-491216abf1fe</v>
    <v>pt-BR</v>
    <v>Map</v>
  </rv>
  <rv s="1">
    <fb>368.99</fb>
    <v>12</v>
  </rv>
  <rv s="1">
    <fb>-23.102091399999999</fb>
    <v>14</v>
  </rv>
  <rv s="3">
    <v>https://www.bing.com/search?q=Ca%c3%a7apava&amp;form=skydnc</v>
    <v>Aprenda mais com Bing</v>
  </rv>
  <rv s="5">
    <v>1</v>
  </rv>
  <rv s="1">
    <fb>-45.7068461</fb>
    <v>14</v>
  </rv>
  <rv s="1">
    <fb>95018</fb>
    <v>12</v>
  </rv>
  <rv s="7">
    <v>#VALUE!</v>
    <v>pt-BR</v>
    <v>d31c08d1-2e92-1683-631a-491216abf1fe</v>
    <v>536870912</v>
    <v>1</v>
    <v>41</v>
    <v>42</v>
    <v>43</v>
    <v>Caçapava</v>
    <v>20</v>
    <v>44</v>
    <v>Map</v>
    <v>10</v>
    <v>11</v>
    <v>36</v>
    <v>Caçapava é um município brasileiro do estado de São Paulo, localizado em uma região estratégica, entre São José dos Campos e Taubaté. Localiza-se a uma latitude 23º06'03" sul e a uma longitude 45º42'25" oeste, estando a uma altitude de 560 metros. Sua população estimada para 1.º de julho de 2021 era de 95 752 habitantes. Possui uma área de 368,99 km².</v>
    <v>2</v>
    <v>37</v>
    <v>38</v>
    <v>39</v>
    <v>40</v>
    <v>Caçapava</v>
    <v>7</v>
    <v>41</v>
    <v>Caçapava</v>
    <v>mdp/vdpid/6461151093161197569</v>
  </rv>
  <rv s="0">
    <v>536870912</v>
    <v>Cachoeira Paulista</v>
    <v>f84f7919-7ece-f46c-3f80-10401b496bd0</v>
    <v>pt-BR</v>
    <v>Map</v>
  </rv>
  <rv s="1">
    <fb>287.99</fb>
    <v>12</v>
  </rv>
  <rv s="2">
    <v>4</v>
    <v>10</v>
    <v>49</v>
    <v>6</v>
    <v>0</v>
    <v>Image of Cachoeira Paulista</v>
  </rv>
  <rv s="1">
    <fb>-22.664999999999999</fb>
    <v>14</v>
  </rv>
  <rv s="3">
    <v>https://www.bing.com/search?q=Cachoeira+Paulista&amp;form=skydnc</v>
    <v>Aprenda mais com Bing</v>
  </rv>
  <rv s="1">
    <fb>-45.009444000000002</fb>
    <v>14</v>
  </rv>
  <rv s="1">
    <fb>33581</fb>
    <v>12</v>
  </rv>
  <rv s="4">
    <v>#VALUE!</v>
    <v>pt-BR</v>
    <v>f84f7919-7ece-f46c-3f80-10401b496bd0</v>
    <v>536870912</v>
    <v>1</v>
    <v>48</v>
    <v>5</v>
    <v>6</v>
    <v>Cachoeira Paulista</v>
    <v>20</v>
    <v>21</v>
    <v>Map</v>
    <v>10</v>
    <v>11</v>
    <v>44</v>
    <v>Cachoeira Paulista é um município da Região Metropolitana do Vale do Paraíba, no interior do estado de São Paulo, na microrregião de Guaratinguetá. Localiza-se a uma latitude 22º39'54" sul e a uma longitude 45º00'34" oeste, estando a uma altitude de 521 metros, enquanto sua população estimada em 2019 era de 33 327 habitantes. Possui uma área de 287,990 km², contabilizando uma densidade demográfica de 104,49 hab/km².</v>
    <v>2</v>
    <v>45</v>
    <v>46</v>
    <v>47</v>
    <v>48</v>
    <v>Cachoeira Paulista</v>
    <v>7</v>
    <v>49</v>
    <v>Cachoeira Paulista</v>
    <v>mdp/vdpid/6461165728446808065</v>
  </rv>
  <rv s="0">
    <v>536870912</v>
    <v>Campos do Jordão</v>
    <v>43bd5830-a967-9a07-d3cf-92eb0a740dc7</v>
    <v>pt-BR</v>
    <v>Map</v>
  </rv>
  <rv s="1">
    <fb>290.52</fb>
    <v>12</v>
  </rv>
  <rv s="5">
    <v>2</v>
  </rv>
  <rv s="1">
    <fb>-22.7385932</fb>
    <v>14</v>
  </rv>
  <rv s="3">
    <v>https://www.bing.com/search?q=Campos+do+Jord%c3%a3o&amp;form=skydnc</v>
    <v>Aprenda mais com Bing</v>
  </rv>
  <rv s="5">
    <v>3</v>
  </rv>
  <rv s="1">
    <fb>-45.592031499999997</fb>
    <v>14</v>
  </rv>
  <rv s="1">
    <fb>52405</fb>
    <v>12</v>
  </rv>
  <rv s="8">
    <v>#VALUE!</v>
    <v>pt-BR</v>
    <v>43bd5830-a967-9a07-d3cf-92eb0a740dc7</v>
    <v>536870912</v>
    <v>1</v>
    <v>54</v>
    <v>42</v>
    <v>55</v>
    <v>Campos do Jordão</v>
    <v>8</v>
    <v>56</v>
    <v>Map</v>
    <v>10</v>
    <v>11</v>
    <v>52</v>
    <v>Campos do Jordão é um município brasileiro localizado no interior do estado de São Paulo mais precisamente na Serra da Mantiqueira. Faz parte da recém-criada Região Metropolitana do Vale do Paraíba e Litoral Norte, sub-região 2 de Taubaté.</v>
    <v>2</v>
    <v>53</v>
    <v>54</v>
    <v>55</v>
    <v>56</v>
    <v>57</v>
    <v>Campos do Jordão</v>
    <v>7</v>
    <v>58</v>
    <v>Campos do Jordão</v>
    <v>mdp/vdpid/6461157710011301889</v>
  </rv>
  <rv s="0">
    <v>536870912</v>
    <v>Canas</v>
    <v>e1f374d1-2f50-7297-8461-e8b045b8ed8a</v>
    <v>pt-BR</v>
    <v>Map</v>
  </rv>
  <rv s="1">
    <fb>53.26</fb>
    <v>12</v>
  </rv>
  <rv s="2">
    <v>5</v>
    <v>10</v>
    <v>63</v>
    <v>6</v>
    <v>0</v>
    <v>Image of Canas</v>
  </rv>
  <rv s="1">
    <fb>-22.703610999999999</fb>
    <v>14</v>
  </rv>
  <rv s="3">
    <v>https://www.bing.com/search?q=Canas&amp;form=skydnc</v>
    <v>Aprenda mais com Bing</v>
  </rv>
  <rv s="1">
    <fb>-45.055278000000001</fb>
    <v>14</v>
  </rv>
  <rv s="1">
    <fb>5204</fb>
    <v>12</v>
  </rv>
  <rv s="9">
    <v>#VALUE!</v>
    <v>pt-BR</v>
    <v>e1f374d1-2f50-7297-8461-e8b045b8ed8a</v>
    <v>536870912</v>
    <v>1</v>
    <v>60</v>
    <v>61</v>
    <v>62</v>
    <v>Canas</v>
    <v>8</v>
    <v>9</v>
    <v>Map</v>
    <v>10</v>
    <v>11</v>
    <v>61</v>
    <v>2</v>
    <v>62</v>
    <v>63</v>
    <v>64</v>
    <v>65</v>
    <v>Canas</v>
    <v>7</v>
    <v>66</v>
    <v>Canas</v>
    <v>mdp/vdpid/6461168606594990081</v>
  </rv>
  <rv s="0">
    <v>536870912</v>
    <v>Caraguatatuba</v>
    <v>acd5f8a1-9a79-a32e-f81c-887044d93929</v>
    <v>pt-BR</v>
    <v>Map</v>
  </rv>
  <rv s="1">
    <fb>484.947</fb>
    <v>12</v>
  </rv>
  <rv s="2">
    <v>6</v>
    <v>10</v>
    <v>68</v>
    <v>6</v>
    <v>0</v>
    <v>Image of Caraguatatuba</v>
  </rv>
  <rv s="1">
    <fb>-23.846111000000001</fb>
    <v>14</v>
  </rv>
  <rv s="3">
    <v>https://www.bing.com/search?q=Caraguatatuba&amp;form=skydnc</v>
    <v>Aprenda mais com Bing</v>
  </rv>
  <rv s="5">
    <v>4</v>
  </rv>
  <rv s="1">
    <fb>-46.629722000000001</fb>
    <v>14</v>
  </rv>
  <rv s="1">
    <fb>123389</fb>
    <v>12</v>
  </rv>
  <rv s="6">
    <v>#VALUE!</v>
    <v>pt-BR</v>
    <v>acd5f8a1-9a79-a32e-f81c-887044d93929</v>
    <v>536870912</v>
    <v>1</v>
    <v>67</v>
    <v>5</v>
    <v>35</v>
    <v>Caraguatatuba</v>
    <v>20</v>
    <v>21</v>
    <v>Map</v>
    <v>10</v>
    <v>11</v>
    <v>69</v>
    <v>Caraguatatuba é um município brasileiro no litoral norte do estado de São Paulo. Pertence à Região Intermediária de São José dos Campos e Região Imediata de Caraguatatuba-Ubatuba-São Sebastião. Localizando-se a leste da capital do estado, distando desta cerca de 178 km. A cidade ocupa uma área de 484,947 km². Em 2021 sua estimativa populacional foi de 125 194 habitantes, resultando em uma densidade demográfica de 258,2 hab/km², sendo nesse ano o 65.º mais populoso de São Paulo e o 252.º do país. O município é formado pela sede e pelo distrito de Porto Novo.</v>
    <v>2</v>
    <v>70</v>
    <v>71</v>
    <v>72</v>
    <v>73</v>
    <v>74</v>
    <v>Caraguatatuba</v>
    <v>7</v>
    <v>75</v>
    <v>Caraguatatuba</v>
    <v>mdp/vdpid/6461249459656327169</v>
  </rv>
  <rv s="0">
    <v>536870912</v>
    <v>Cruzeiro</v>
    <v>bf5e166b-2833-9470-5681-4fd4fd9ecaaf</v>
    <v>pt-BR</v>
    <v>Map</v>
  </rv>
  <rv s="1">
    <fb>305.7</fb>
    <v>12</v>
  </rv>
  <rv s="2">
    <v>7</v>
    <v>10</v>
    <v>74</v>
    <v>6</v>
    <v>0</v>
    <v>Image of Cruzeiro</v>
  </rv>
  <rv s="1">
    <fb>-22.5761173</fb>
    <v>14</v>
  </rv>
  <rv s="3">
    <v>https://www.bing.com/search?q=Cruzeiro+S%c3%a3o+Paulo&amp;form=skydnc</v>
    <v>Aprenda mais com Bing</v>
  </rv>
  <rv s="5">
    <v>5</v>
  </rv>
  <rv s="1">
    <fb>-44.963225799999996</fb>
    <v>14</v>
  </rv>
  <rv s="1">
    <fb>82571</fb>
    <v>12</v>
  </rv>
  <rv s="6">
    <v>#VALUE!</v>
    <v>pt-BR</v>
    <v>bf5e166b-2833-9470-5681-4fd4fd9ecaaf</v>
    <v>536870912</v>
    <v>1</v>
    <v>73</v>
    <v>5</v>
    <v>35</v>
    <v>Cruzeiro</v>
    <v>8</v>
    <v>9</v>
    <v>Map</v>
    <v>10</v>
    <v>11</v>
    <v>78</v>
    <v>Cruzeiro é um município brasileiro do Estado de São Paulo e sede da 4ª sub-região da Região Metropolitana do Vale do Paraíba e Litoral Norte, no cone leste paulista. Suas coordenadas geográficas são 22º34'38" sul e 44º57'30" oeste.</v>
    <v>2</v>
    <v>79</v>
    <v>80</v>
    <v>81</v>
    <v>82</v>
    <v>83</v>
    <v>Cruzeiro</v>
    <v>7</v>
    <v>84</v>
    <v>Cruzeiro</v>
    <v>mdp/vdpid/6557242792836333569</v>
  </rv>
  <rv s="0">
    <v>536870912</v>
    <v>Cunha</v>
    <v>6027050c-1d69-f8cf-ea7d-085e5773e23f</v>
    <v>pt-BR</v>
    <v>Map</v>
  </rv>
  <rv s="1">
    <fb>1407.25</fb>
    <v>12</v>
  </rv>
  <rv s="2">
    <v>8</v>
    <v>10</v>
    <v>80</v>
    <v>6</v>
    <v>0</v>
    <v>Image of Cunha</v>
  </rv>
  <rv s="1">
    <fb>-23.084085099999999</fb>
    <v>14</v>
  </rv>
  <rv s="3">
    <v>https://www.bing.com/search?q=Cunha+S%c3%a3o+Paulo&amp;form=skydnc</v>
    <v>Aprenda mais com Bing</v>
  </rv>
  <rv s="5">
    <v>6</v>
  </rv>
  <rv s="1">
    <fb>-44.961059300000002</fb>
    <v>14</v>
  </rv>
  <rv s="1">
    <fb>21459</fb>
    <v>12</v>
  </rv>
  <rv s="6">
    <v>#VALUE!</v>
    <v>pt-BR</v>
    <v>6027050c-1d69-f8cf-ea7d-085e5773e23f</v>
    <v>536870912</v>
    <v>1</v>
    <v>79</v>
    <v>5</v>
    <v>35</v>
    <v>Cunha</v>
    <v>20</v>
    <v>21</v>
    <v>Map</v>
    <v>10</v>
    <v>11</v>
    <v>87</v>
    <v>Cunha é um município no leste do estado de São Paulo, no Brasil. A população aferida no Censo de 2010 foi de 21 866 habitantes, com uma área de 1 407,25 km², o que resultava numa densidade demográfica de 15,54 habitantes/km². A população calculada para 1º de julho de 2019 foi de 21 547 habitantes,. o que resultava em uma densidade demográfica de 15,69 habitantes/km². É a maior produtora de pinhão do estado de São Paulo. O município de Cunha também concentra a maior frota de fuscas do Brasil. O município é formado pela sede e pelo distrito de Campos de Cunha.</v>
    <v>2</v>
    <v>88</v>
    <v>89</v>
    <v>90</v>
    <v>91</v>
    <v>92</v>
    <v>Cunha</v>
    <v>7</v>
    <v>93</v>
    <v>Cunha</v>
    <v>mdp/vdpid/6557263171583737857</v>
  </rv>
  <rv s="0">
    <v>536870912</v>
    <v>Guaratinguetá</v>
    <v>0a67d942-3376-af2d-375a-406e08f59fae</v>
    <v>pt-BR</v>
    <v>Map</v>
  </rv>
  <rv s="1">
    <fb>752.64</fb>
    <v>12</v>
  </rv>
  <rv s="2">
    <v>9</v>
    <v>10</v>
    <v>86</v>
    <v>6</v>
    <v>0</v>
    <v>Image of Guaratinguetá</v>
  </rv>
  <rv s="1">
    <fb>-22.815933600000001</fb>
    <v>14</v>
  </rv>
  <rv s="3">
    <v>https://www.bing.com/search?q=Guaratinguet%c3%a1&amp;form=skydnc</v>
    <v>Aprenda mais com Bing</v>
  </rv>
  <rv s="1">
    <fb>-45.193281499999998</fb>
    <v>14</v>
  </rv>
  <rv s="1">
    <fb>122505</fb>
    <v>12</v>
  </rv>
  <rv s="4">
    <v>#VALUE!</v>
    <v>pt-BR</v>
    <v>0a67d942-3376-af2d-375a-406e08f59fae</v>
    <v>536870912</v>
    <v>1</v>
    <v>85</v>
    <v>5</v>
    <v>6</v>
    <v>Guaratinguetá</v>
    <v>20</v>
    <v>21</v>
    <v>Map</v>
    <v>10</v>
    <v>11</v>
    <v>96</v>
    <v>Guaratinguetá é um município brasileiro do estado de São Paulo, localizado na região do Vale do Paraíba, sede de microrregião, uma das sub-sedes da Região Metropolitana do Vale do Paraíba e Litoral Norte e um dos polos sub-regionais do Brasil. Sua microrregião vive um processo de urbanização e foi elevada a Região Metropolitana. O município é um dos mais importantes do Vale do Paraíba, possuindo importância turística, industrial e comercial.</v>
    <v>2</v>
    <v>97</v>
    <v>98</v>
    <v>99</v>
    <v>100</v>
    <v>Guaratinguetá</v>
    <v>7</v>
    <v>101</v>
    <v>Guaratinguetá</v>
    <v>mdp/vdpid/6461167850831740929</v>
  </rv>
  <rv s="0">
    <v>536870912</v>
    <v>Igaratá</v>
    <v>f4574358-3c48-d296-7010-bf41cffd1b5a</v>
    <v>pt-BR</v>
    <v>Map</v>
  </rv>
  <rv s="1">
    <fb>292.95</fb>
    <v>12</v>
  </rv>
  <rv s="2">
    <v>10</v>
    <v>10</v>
    <v>91</v>
    <v>6</v>
    <v>0</v>
    <v>Image of Igaratá</v>
  </rv>
  <rv s="1">
    <fb>-23.205420700000001</fb>
    <v>14</v>
  </rv>
  <rv s="3">
    <v>https://www.bing.com/search?q=Igarat%c3%a1&amp;form=skydnc</v>
    <v>Aprenda mais com Bing</v>
  </rv>
  <rv s="1">
    <fb>-46.156336899999999</fb>
    <v>14</v>
  </rv>
  <rv s="1">
    <fb>9583</fb>
    <v>12</v>
  </rv>
  <rv s="4">
    <v>#VALUE!</v>
    <v>pt-BR</v>
    <v>f4574358-3c48-d296-7010-bf41cffd1b5a</v>
    <v>536870912</v>
    <v>1</v>
    <v>90</v>
    <v>5</v>
    <v>6</v>
    <v>Igaratá</v>
    <v>20</v>
    <v>21</v>
    <v>Map</v>
    <v>10</v>
    <v>11</v>
    <v>104</v>
    <v>Igaratá é um município brasileiro do estado de São Paulo, na microrregião de São José dos Campos. Nele foi descoberta em 1981 uma espécie ainda não descrita de árvore da Mata Atlântica, a Buchenavia igaratensis, que está em extinção e só foi localizada em mais dois lugares.</v>
    <v>2</v>
    <v>105</v>
    <v>106</v>
    <v>107</v>
    <v>108</v>
    <v>Igaratá</v>
    <v>7</v>
    <v>109</v>
    <v>Igaratá</v>
    <v>mdp/vdpid/6461143672179130369</v>
  </rv>
  <rv s="0">
    <v>536870912</v>
    <v>Ilhabela</v>
    <v>e96c677e-da6a-3fbd-8698-e4064f1ea84a</v>
    <v>pt-BR</v>
    <v>Map</v>
  </rv>
  <rv s="1">
    <fb>347.52</fb>
    <v>12</v>
  </rv>
  <rv s="2">
    <v>11</v>
    <v>10</v>
    <v>97</v>
    <v>6</v>
    <v>0</v>
    <v>Image of Ilhabela</v>
  </rv>
  <rv s="1">
    <fb>-23.815000000000001</fb>
    <v>14</v>
  </rv>
  <rv s="3">
    <v>https://www.bing.com/search?q=Ilhabela&amp;form=skydnc</v>
    <v>Aprenda mais com Bing</v>
  </rv>
  <rv s="5">
    <v>7</v>
  </rv>
  <rv s="1">
    <fb>-45.370556000000001</fb>
    <v>14</v>
  </rv>
  <rv s="1">
    <fb>35591</fb>
    <v>12</v>
  </rv>
  <rv s="6">
    <v>#VALUE!</v>
    <v>pt-BR</v>
    <v>e96c677e-da6a-3fbd-8698-e4064f1ea84a</v>
    <v>536870912</v>
    <v>1</v>
    <v>96</v>
    <v>5</v>
    <v>35</v>
    <v>Ilhabela</v>
    <v>20</v>
    <v>21</v>
    <v>Map</v>
    <v>10</v>
    <v>11</v>
    <v>112</v>
    <v>Ilhabela é um dos únicos municípios–arquipélagos marinhos brasileiros e é localizado no litoral norte do estado de São Paulo. A população aferida pelo IBGE no Censo de 2010 era de 28 196 habitantes, e a área é de 346,389 km², resultando numa densidade demográfica de 81,4 hab/km². A população estimada pelo IBGE para 1 de julho 2021 era de 36 194 habitantes, resultando numa densidade estimada de 104,5 hab/km². O município é formado pela sede e pelos distritos de Cambaquara e Paranabi. O arquipélago é composto por 19 ilhas, ilhotes e lajes.</v>
    <v>2</v>
    <v>113</v>
    <v>114</v>
    <v>115</v>
    <v>116</v>
    <v>117</v>
    <v>Ilhabela</v>
    <v>7</v>
    <v>118</v>
    <v>Ilhabela</v>
    <v>mdp/vdpid/6461253790140989441</v>
  </rv>
  <rv s="0">
    <v>536870912</v>
    <v>Jacareí</v>
    <v>9fd7f157-071b-bf97-d982-9112ae77432a</v>
    <v>pt-BR</v>
    <v>Map</v>
  </rv>
  <rv s="1">
    <fb>464.27</fb>
    <v>12</v>
  </rv>
  <rv s="2">
    <v>12</v>
    <v>10</v>
    <v>103</v>
    <v>6</v>
    <v>0</v>
    <v>Image of Jacareí</v>
  </rv>
  <rv s="1">
    <fb>-23.30528</fb>
    <v>14</v>
  </rv>
  <rv s="3">
    <v>https://www.bing.com/search?q=Jacare%c3%ad&amp;form=skydnc</v>
    <v>Aprenda mais com Bing</v>
  </rv>
  <rv s="1">
    <fb>-45.965829999999997</fb>
    <v>14</v>
  </rv>
  <rv s="1">
    <fb>235416</fb>
    <v>12</v>
  </rv>
  <rv s="4">
    <v>#VALUE!</v>
    <v>pt-BR</v>
    <v>9fd7f157-071b-bf97-d982-9112ae77432a</v>
    <v>536870912</v>
    <v>1</v>
    <v>102</v>
    <v>5</v>
    <v>6</v>
    <v>Jacareí</v>
    <v>20</v>
    <v>21</v>
    <v>Map</v>
    <v>10</v>
    <v>11</v>
    <v>121</v>
    <v>Jacareí é um município da Região Metropolitana do Vale do Paraíba e Litoral Norte, no estado de São Paulo, no Brasil. Localiza-se a leste da capital do estado, distando desta cerca de 82 quilômetros. Suas coordenadas geográficas são 23º18'10" sul e 45º17'31" oeste. O município é formado pela sede e pelos distritos de Parque Meia Lua e São Silvestre de Jacareí.</v>
    <v>2</v>
    <v>122</v>
    <v>123</v>
    <v>124</v>
    <v>125</v>
    <v>Jacareí</v>
    <v>7</v>
    <v>126</v>
    <v>Jacareí</v>
    <v>mdp/vdpid/6461196998375636993</v>
  </rv>
  <rv s="0">
    <v>536870912</v>
    <v>Jambeiro</v>
    <v>90fb73c5-a8c5-c3a9-fc79-cb5234e9ec9b</v>
    <v>pt-BR</v>
    <v>Map</v>
  </rv>
  <rv s="1">
    <fb>184.41</fb>
    <v>12</v>
  </rv>
  <rv s="2">
    <v>13</v>
    <v>10</v>
    <v>107</v>
    <v>6</v>
    <v>0</v>
    <v>Image of Jambeiro</v>
  </rv>
  <rv s="1">
    <fb>-23.253610999999999</fb>
    <v>14</v>
  </rv>
  <rv s="3">
    <v>https://www.bing.com/search?q=Jambeiro+S%c3%a3o+Paulo&amp;form=skydnc</v>
    <v>Aprenda mais com Bing</v>
  </rv>
  <rv s="1">
    <fb>-45.687778000000002</fb>
    <v>14</v>
  </rv>
  <rv s="1">
    <fb>6717</fb>
    <v>12</v>
  </rv>
  <rv s="4">
    <v>#VALUE!</v>
    <v>pt-BR</v>
    <v>90fb73c5-a8c5-c3a9-fc79-cb5234e9ec9b</v>
    <v>536870912</v>
    <v>1</v>
    <v>106</v>
    <v>5</v>
    <v>6</v>
    <v>Jambeiro</v>
    <v>8</v>
    <v>9</v>
    <v>Map</v>
    <v>10</v>
    <v>11</v>
    <v>129</v>
    <v>Jambeiro é um município brasileiro do estado de São Paulo, localizado na microrregião do Paraibuna e Paraitinga.</v>
    <v>2</v>
    <v>130</v>
    <v>131</v>
    <v>132</v>
    <v>133</v>
    <v>Jambeiro</v>
    <v>7</v>
    <v>134</v>
    <v>Jambeiro</v>
    <v>mdp/vdpid/6461223210913366017</v>
  </rv>
  <rv s="0">
    <v>536870912</v>
    <v>Lagoinha</v>
    <v>3ff26f24-46bf-eb0c-87f5-768ed7dd34b8</v>
    <v>pt-BR</v>
    <v>Map</v>
  </rv>
  <rv s="1">
    <fb>255.47</fb>
    <v>12</v>
  </rv>
  <rv s="2">
    <v>14</v>
    <v>10</v>
    <v>112</v>
    <v>6</v>
    <v>0</v>
    <v>Image of Lagoinha</v>
  </rv>
  <rv s="1">
    <fb>-23.0898793</fb>
    <v>14</v>
  </rv>
  <rv s="3">
    <v>https://www.bing.com/search?q=Lagoinha+S%c3%a3o+Paulo&amp;form=skydnc</v>
    <v>Aprenda mais com Bing</v>
  </rv>
  <rv s="1">
    <fb>-45.190061100000001</fb>
    <v>14</v>
  </rv>
  <rv s="1">
    <fb>4889</fb>
    <v>12</v>
  </rv>
  <rv s="4">
    <v>#VALUE!</v>
    <v>pt-BR</v>
    <v>3ff26f24-46bf-eb0c-87f5-768ed7dd34b8</v>
    <v>536870912</v>
    <v>1</v>
    <v>111</v>
    <v>5</v>
    <v>6</v>
    <v>Lagoinha</v>
    <v>20</v>
    <v>21</v>
    <v>Map</v>
    <v>10</v>
    <v>11</v>
    <v>137</v>
    <v>Lagoinha é um município brasileiro do estado de São Paulo, na Região Imediata de Taubaté-Pindamonhangaba. Localiza-se a uma latitude 23º05'26" sul e a uma longitude 45º11'25" oeste, estando a uma altitude de 913 metros. Sua população estimada em 2019 era de 4 896 habitantes, distribuídos por uma área de 255,472 km², resultando em uma densidade demográfica é de 19,16 hab/km².</v>
    <v>2</v>
    <v>138</v>
    <v>139</v>
    <v>140</v>
    <v>141</v>
    <v>Lagoinha</v>
    <v>7</v>
    <v>142</v>
    <v>Lagoinha</v>
    <v>mdp/vdpid/6461184345922076673</v>
  </rv>
  <rv s="0">
    <v>536870912</v>
    <v>Lavrinhas</v>
    <v>71fc0c79-7f97-6828-dc89-813e4b07da3e</v>
    <v>pt-BR</v>
    <v>Map</v>
  </rv>
  <rv s="1">
    <fb>167.07</fb>
    <v>12</v>
  </rv>
  <rv s="1">
    <fb>-22.570833</fb>
    <v>14</v>
  </rv>
  <rv s="3">
    <v>https://www.bing.com/search?q=Lavrinhas&amp;form=skydnc</v>
    <v>Aprenda mais com Bing</v>
  </rv>
  <rv s="1">
    <fb>-44.902222000000002</fb>
    <v>14</v>
  </rv>
  <rv s="1">
    <fb>7311</fb>
    <v>12</v>
  </rv>
  <rv s="10">
    <v>#VALUE!</v>
    <v>pt-BR</v>
    <v>71fc0c79-7f97-6828-dc89-813e4b07da3e</v>
    <v>536870912</v>
    <v>1</v>
    <v>116</v>
    <v>42</v>
    <v>117</v>
    <v>Lavrinhas</v>
    <v>20</v>
    <v>44</v>
    <v>Map</v>
    <v>10</v>
    <v>11</v>
    <v>145</v>
    <v>Lavrinhas é um município brasileiro do estado de São Paulo, na microrregião de Guaratinguetá. O município é formado pela sede e pelo distrito de Pinheiros. O município é cortado por vários rios, ribeirões e córregos, os principais são: Rio Jacu, Rio do Braço e Rio Paraíba do Sul, esse último, apresenta características de corredeiras. Cidade histórica, onde ocorreram vários confrontos na Revolução Constitucionalista de 1932 e que até hoje atrai turistas que são guiados aos locais das antigas trincheiras, hoje tem uma economia baseada na agricultura e pecuária é conhecida por possuir fontes de água mineral.</v>
    <v>2</v>
    <v>146</v>
    <v>147</v>
    <v>148</v>
    <v>Lavrinhas</v>
    <v>7</v>
    <v>149</v>
    <v>Lavrinhas</v>
    <v>mdp/vdpid/6509203050568089601</v>
  </rv>
  <rv s="0">
    <v>536870912</v>
    <v>Lorena</v>
    <v>9d17e2a6-1fef-122a-dbc8-7d852f8072e9</v>
    <v>pt-BR</v>
    <v>Map</v>
  </rv>
  <rv s="1">
    <fb>414.16</fb>
    <v>12</v>
  </rv>
  <rv s="2">
    <v>15</v>
    <v>10</v>
    <v>123</v>
    <v>6</v>
    <v>0</v>
    <v>Image of Lorena</v>
  </rv>
  <rv s="1">
    <fb>-22.7270787</fb>
    <v>14</v>
  </rv>
  <rv s="3">
    <v>https://www.bing.com/search?q=Lorena+S%c3%a3o+Paulo&amp;form=skydnc</v>
    <v>Aprenda mais com Bing</v>
  </rv>
  <rv s="1">
    <fb>-45.1199248</fb>
    <v>14</v>
  </rv>
  <rv s="1">
    <fb>89125</fb>
    <v>12</v>
  </rv>
  <rv s="4">
    <v>#VALUE!</v>
    <v>pt-BR</v>
    <v>9d17e2a6-1fef-122a-dbc8-7d852f8072e9</v>
    <v>536870912</v>
    <v>1</v>
    <v>122</v>
    <v>5</v>
    <v>6</v>
    <v>Lorena</v>
    <v>20</v>
    <v>21</v>
    <v>Map</v>
    <v>10</v>
    <v>11</v>
    <v>152</v>
    <v>Lorena é um município brasileiro do estado de São Paulo na Região Metropolitana do Vale do Paraíba e Litoral Norte. Localiza-se a uma latitude 22º43'51" sul e a uma longitude 45º07'29" oeste, estando a uma altitude de 524 metros. Sua população estimada no ano de 2020 era de 89.125 habitantes, e sua área territorial é de 414,16 km² após a emancipação política de Canas, seu último distrito.</v>
    <v>2</v>
    <v>153</v>
    <v>154</v>
    <v>155</v>
    <v>156</v>
    <v>Lorena</v>
    <v>7</v>
    <v>157</v>
    <v>Lorena</v>
    <v>mdp/vdpid/6461168168139227137</v>
  </rv>
  <rv s="0">
    <v>536870912</v>
    <v>Monteiro Lobato</v>
    <v>14062c12-5c64-8ed1-a4c7-606d9aea1fbc</v>
    <v>pt-BR</v>
    <v>Map</v>
  </rv>
  <rv s="1">
    <fb>332.74</fb>
    <v>12</v>
  </rv>
  <rv s="2">
    <v>16</v>
    <v>10</v>
    <v>129</v>
    <v>6</v>
    <v>0</v>
    <v>Image of Monteiro Lobato</v>
  </rv>
  <rv s="1">
    <fb>-22.957942899999999</fb>
    <v>14</v>
  </rv>
  <rv s="3">
    <v>https://www.bing.com/search?q=Monteiro+Lobato+S%c3%a3o+Paulo&amp;form=skydnc</v>
    <v>Aprenda mais com Bing</v>
  </rv>
  <rv s="1">
    <fb>-45.838901999999997</fb>
    <v>14</v>
  </rv>
  <rv s="1">
    <fb>4696</fb>
    <v>12</v>
  </rv>
  <rv s="4">
    <v>#VALUE!</v>
    <v>pt-BR</v>
    <v>14062c12-5c64-8ed1-a4c7-606d9aea1fbc</v>
    <v>536870912</v>
    <v>1</v>
    <v>128</v>
    <v>5</v>
    <v>6</v>
    <v>Monteiro Lobato</v>
    <v>20</v>
    <v>21</v>
    <v>Map</v>
    <v>10</v>
    <v>11</v>
    <v>160</v>
    <v>Monteiro Lobato é um município brasileiro do estado de São Paulo, microrregião de Campos do Jordão. Localiza-se à latitude 22º57'24" sul e à longitude 45º50'23" oeste, com altitude de 685 metros. Sua população estimada em 2019 era de 4.653 habitantes, distribuídos em 332,74 km² de área. Sua densidade demográfica é, portanto, 13,98 hab/km².</v>
    <v>2</v>
    <v>161</v>
    <v>162</v>
    <v>163</v>
    <v>164</v>
    <v>Monteiro Lobato</v>
    <v>7</v>
    <v>165</v>
    <v>Monteiro Lobato</v>
    <v>mdp/vdpid/6461147100989095937</v>
  </rv>
  <rv s="0">
    <v>536870912</v>
    <v>Natividade da Serra</v>
    <v>e9349d29-11bd-5a56-326e-412f760c566d</v>
    <v>pt-BR</v>
    <v>Map</v>
  </rv>
  <rv s="1">
    <fb>833.37</fb>
    <v>12</v>
  </rv>
  <rv s="2">
    <v>17</v>
    <v>10</v>
    <v>134</v>
    <v>6</v>
    <v>0</v>
    <v>Image of Natividade da Serra</v>
  </rv>
  <rv s="1">
    <fb>-23.381933700000001</fb>
    <v>14</v>
  </rv>
  <rv s="3">
    <v>https://www.bing.com/search?q=Natividade+da+Serra&amp;form=skydnc</v>
    <v>Aprenda mais com Bing</v>
  </rv>
  <rv s="1">
    <fb>-45.458100799999997</fb>
    <v>14</v>
  </rv>
  <rv s="1">
    <fb>6642</fb>
    <v>12</v>
  </rv>
  <rv s="4">
    <v>#VALUE!</v>
    <v>pt-BR</v>
    <v>e9349d29-11bd-5a56-326e-412f760c566d</v>
    <v>536870912</v>
    <v>1</v>
    <v>133</v>
    <v>5</v>
    <v>6</v>
    <v>Natividade da Serra</v>
    <v>20</v>
    <v>21</v>
    <v>Map</v>
    <v>10</v>
    <v>11</v>
    <v>168</v>
    <v>Natividade da Serra é um município brasileiro do estado de São Paulo, na Microrregião de Paraibuna/Paraitinga, pertencente à Mesorregião do Vale do Paraíba Paulista. Localiza-se a uma latitude 23º22'32" sul e a uma longitude 45º26'31" oeste, estando a uma altitude de 720 metros. Sua população estimada para 2019, segundo IBGE, era de 6 661 habitantes, distribuídos por uma área de 833,372 km², tendo portanto uma densidade demográfica de 7,99 hab/km². O município é formado pela sede,pelo distrito de Bairro Alto e mais 73 bairro.O município é conhecido por ser um grande produtor de Cambuci.</v>
    <v>2</v>
    <v>169</v>
    <v>170</v>
    <v>171</v>
    <v>172</v>
    <v>Natividade da Serra</v>
    <v>7</v>
    <v>173</v>
    <v>Natividade da Serra</v>
    <v>mdp/vdpid/6461226740671840257</v>
  </rv>
  <rv s="0">
    <v>536870912</v>
    <v>Paraibuna</v>
    <v>ba24f982-0de8-01b3-aff2-bcf4c45d5458</v>
    <v>pt-BR</v>
    <v>Map</v>
  </rv>
  <rv s="1">
    <fb>809.58</fb>
    <v>12</v>
  </rv>
  <rv s="1">
    <fb>-23.386111</fb>
    <v>14</v>
  </rv>
  <rv s="3">
    <v>https://www.bing.com/search?q=Paraibuna&amp;form=skydnc</v>
    <v>Aprenda mais com Bing</v>
  </rv>
  <rv s="1">
    <fb>-45.662222</fb>
    <v>14</v>
  </rv>
  <rv s="1">
    <fb>18263</fb>
    <v>12</v>
  </rv>
  <rv s="10">
    <v>#VALUE!</v>
    <v>pt-BR</v>
    <v>ba24f982-0de8-01b3-aff2-bcf4c45d5458</v>
    <v>536870912</v>
    <v>1</v>
    <v>138</v>
    <v>42</v>
    <v>117</v>
    <v>Paraibuna</v>
    <v>20</v>
    <v>44</v>
    <v>Map</v>
    <v>10</v>
    <v>11</v>
    <v>176</v>
    <v>Paraibuna é um município brasileiro do estado de São Paulo, na microrregião de Paraibuna/Paraitinga. Localiza-se a uma latitude 23º23'10" sul e a uma longitude 45º39'44" oeste, estando a uma altitude de 635 metros. Sua população estimada em 2019 era de 18 222 habitantes.</v>
    <v>2</v>
    <v>177</v>
    <v>178</v>
    <v>179</v>
    <v>Paraibuna</v>
    <v>7</v>
    <v>180</v>
    <v>Paraibuna</v>
    <v>mdp/vdpid/6461227362469019649</v>
  </rv>
  <rv s="0">
    <v>536870912</v>
    <v>Pindamonhangaba</v>
    <v>e6777499-e0ec-6c12-cefd-292253ab4ec5</v>
    <v>pt-BR</v>
    <v>Map</v>
  </rv>
  <rv s="1">
    <fb>729.9</fb>
    <v>12</v>
  </rv>
  <rv s="2">
    <v>18</v>
    <v>10</v>
    <v>143</v>
    <v>6</v>
    <v>0</v>
    <v>Image of Pindamonhangaba</v>
  </rv>
  <rv s="1">
    <fb>-22.923487000000002</fb>
    <v>14</v>
  </rv>
  <rv s="3">
    <v>https://www.bing.com/search?q=Pindamonhangaba&amp;form=skydnc</v>
    <v>Aprenda mais com Bing</v>
  </rv>
  <rv s="5">
    <v>8</v>
  </rv>
  <rv s="1">
    <fb>-45.459842000000002</fb>
    <v>14</v>
  </rv>
  <rv s="1">
    <fb>170132</fb>
    <v>12</v>
  </rv>
  <rv s="6">
    <v>#VALUE!</v>
    <v>pt-BR</v>
    <v>e6777499-e0ec-6c12-cefd-292253ab4ec5</v>
    <v>536870912</v>
    <v>1</v>
    <v>142</v>
    <v>5</v>
    <v>35</v>
    <v>Pindamonhangaba</v>
    <v>20</v>
    <v>21</v>
    <v>Map</v>
    <v>10</v>
    <v>11</v>
    <v>183</v>
    <v>Pindamonhangaba é um município brasileiro da Região Metropolitana do Vale do Paraíba e Litoral Norte no estado de São Paulo. O principal acesso à cidade se dá pela Rodovia Presidente Dutra, no quilômetro 99. O município está a cerca de cem quilômetros da divisa com o estado Rio de Janeiro e a cerca cinquenta quilômetros da divisa com o estado de Minas Gerais.</v>
    <v>2</v>
    <v>184</v>
    <v>185</v>
    <v>186</v>
    <v>187</v>
    <v>188</v>
    <v>Pindamonhangaba</v>
    <v>7</v>
    <v>189</v>
    <v>Pindamonhangaba</v>
    <v>mdp/vdpid/6461172827440545793</v>
  </rv>
  <rv s="0">
    <v>536870912</v>
    <v>Piquete</v>
    <v>b2cba847-3d76-2c17-692e-06c463bb4eda</v>
    <v>pt-BR</v>
    <v>Map</v>
  </rv>
  <rv s="1">
    <fb>176</fb>
    <v>12</v>
  </rv>
  <rv s="2">
    <v>19</v>
    <v>10</v>
    <v>148</v>
    <v>6</v>
    <v>0</v>
    <v>Image of Piquete</v>
  </rv>
  <rv s="1">
    <fb>-22.610799799999999</fb>
    <v>14</v>
  </rv>
  <rv s="3">
    <v>https://www.bing.com/search?q=Piquete&amp;form=skydnc</v>
    <v>Aprenda mais com Bing</v>
  </rv>
  <rv s="1">
    <fb>-45.182857200000001</fb>
    <v>14</v>
  </rv>
  <rv s="1">
    <fb>13575</fb>
    <v>12</v>
  </rv>
  <rv s="4">
    <v>#VALUE!</v>
    <v>pt-BR</v>
    <v>b2cba847-3d76-2c17-692e-06c463bb4eda</v>
    <v>536870912</v>
    <v>1</v>
    <v>147</v>
    <v>5</v>
    <v>6</v>
    <v>Piquete</v>
    <v>20</v>
    <v>21</v>
    <v>Map</v>
    <v>10</v>
    <v>11</v>
    <v>192</v>
    <v>Piquete é um município brasileiro do estado de São Paulo, na microrregião de Guaratinguetá. Localiza-se a uma latitude 22º36'49" sul e a uma longitude 45º10'34" oeste, estando a uma altitude de 645 metros. Sua população estimada em julho de 2021 era de 13 495 habitantes.</v>
    <v>2</v>
    <v>193</v>
    <v>194</v>
    <v>195</v>
    <v>196</v>
    <v>Piquete</v>
    <v>7</v>
    <v>197</v>
    <v>Piquete</v>
    <v>mdp/vdpid/6461164006047481857</v>
  </rv>
  <rv s="0">
    <v>536870912</v>
    <v>Potim</v>
    <v>aac2d216-ce43-385c-48c8-6c5a80ce8ec6</v>
    <v>pt-BR</v>
    <v>Map</v>
  </rv>
  <rv s="1">
    <fb>44.47</fb>
    <v>12</v>
  </rv>
  <rv s="2">
    <v>20</v>
    <v>10</v>
    <v>153</v>
    <v>6</v>
    <v>0</v>
    <v>Image of Potim</v>
  </rv>
  <rv s="1">
    <fb>-22.842777999999999</fb>
    <v>14</v>
  </rv>
  <rv s="3">
    <v>https://www.bing.com/search?q=Potim&amp;form=skydnc</v>
    <v>Aprenda mais com Bing</v>
  </rv>
  <rv s="1">
    <fb>-45.251389000000003</fb>
    <v>14</v>
  </rv>
  <rv s="1">
    <fb>25130</fb>
    <v>12</v>
  </rv>
  <rv s="4">
    <v>#VALUE!</v>
    <v>pt-BR</v>
    <v>aac2d216-ce43-385c-48c8-6c5a80ce8ec6</v>
    <v>536870912</v>
    <v>1</v>
    <v>152</v>
    <v>5</v>
    <v>6</v>
    <v>Potim</v>
    <v>20</v>
    <v>21</v>
    <v>Map</v>
    <v>10</v>
    <v>11</v>
    <v>200</v>
    <v>Potim é um município brasileiro do estado de São Paulo, na microrregião de Guaratinguetá. Localiza-se a uma latitude 22º50'34" sul e a uma longitude 45º15'05" oeste, estando a uma altitude de 535 metros. Sua população estimada em 2019 era de 24.643 habitantes.</v>
    <v>2</v>
    <v>201</v>
    <v>202</v>
    <v>203</v>
    <v>204</v>
    <v>Potim</v>
    <v>7</v>
    <v>205</v>
    <v>Potim</v>
    <v>mdp/vdpid/6461167747265986561</v>
  </rv>
  <rv s="0">
    <v>536870912</v>
    <v>Queluz</v>
    <v>6007afda-2bc1-0a9e-5dce-230abff1db48</v>
    <v>pt-BR</v>
    <v>Map</v>
  </rv>
  <rv s="1">
    <fb>249.83</fb>
    <v>12</v>
  </rv>
  <rv s="2">
    <v>21</v>
    <v>10</v>
    <v>160</v>
    <v>6</v>
    <v>0</v>
    <v>Image of Queluz</v>
  </rv>
  <rv s="1">
    <fb>-22.537222</fb>
    <v>14</v>
  </rv>
  <rv s="3">
    <v>https://www.bing.com/search?q=Queluz+S%c3%a3o+Paulo&amp;form=skydnc</v>
    <v>Aprenda mais com Bing</v>
  </rv>
  <rv s="1">
    <fb>-44.774166999999998</fb>
    <v>14</v>
  </rv>
  <rv s="1">
    <fb>13606</fb>
    <v>12</v>
  </rv>
  <rv s="4">
    <v>#VALUE!</v>
    <v>pt-BR</v>
    <v>6007afda-2bc1-0a9e-5dce-230abff1db48</v>
    <v>536870912</v>
    <v>1</v>
    <v>159</v>
    <v>5</v>
    <v>6</v>
    <v>Queluz</v>
    <v>20</v>
    <v>21</v>
    <v>Map</v>
    <v>10</v>
    <v>11</v>
    <v>208</v>
    <v>Queluz é um município no leste do estado de São Paulo, na microrregião de Guaratinguetá. A população aferida no Censo de 2010 era de 11 309 habitantes e a área é de 249,399 km², resultando em uma densidade demográfica de 45,27 hab/km². A população estimada pelo IBGE para 1 de julho de 2019 era de 13 420 habitantes.</v>
    <v>2</v>
    <v>209</v>
    <v>210</v>
    <v>211</v>
    <v>212</v>
    <v>Queluz</v>
    <v>7</v>
    <v>213</v>
    <v>Queluz</v>
    <v>mdp/vdpid/6557243484359622657</v>
  </rv>
  <rv s="0">
    <v>536870912</v>
    <v>Redenção da Serra</v>
    <v>086f81d3-93c8-2435-910a-ae1ef8b33999</v>
    <v>pt-BR</v>
    <v>Map</v>
  </rv>
  <rv s="1">
    <fb>309.44</fb>
    <v>12</v>
  </rv>
  <rv s="2">
    <v>22</v>
    <v>10</v>
    <v>166</v>
    <v>6</v>
    <v>0</v>
    <v>Image of Redenção da Serra</v>
  </rv>
  <rv s="1">
    <fb>-23.283710800000001</fb>
    <v>14</v>
  </rv>
  <rv s="3">
    <v>https://www.bing.com/search?q=Reden%c3%a7%c3%a3o+da+Serra&amp;form=skydnc</v>
    <v>Aprenda mais com Bing</v>
  </rv>
  <rv s="1">
    <fb>-45.531322199999998</fb>
    <v>14</v>
  </rv>
  <rv s="1">
    <fb>3839</fb>
    <v>12</v>
  </rv>
  <rv s="4">
    <v>#VALUE!</v>
    <v>pt-BR</v>
    <v>086f81d3-93c8-2435-910a-ae1ef8b33999</v>
    <v>536870912</v>
    <v>1</v>
    <v>165</v>
    <v>5</v>
    <v>6</v>
    <v>Redenção da Serra</v>
    <v>8</v>
    <v>9</v>
    <v>Map</v>
    <v>10</v>
    <v>11</v>
    <v>216</v>
    <v>Redenção da Serra é um município brasileiro do estado de São Paulo, na microrregião de Paraibuna/Paraitinga. Sua população, conforme estimativa do IBGE para 2019, era de 3 851 habitantes.</v>
    <v>2</v>
    <v>217</v>
    <v>218</v>
    <v>219</v>
    <v>220</v>
    <v>Redenção da Serra</v>
    <v>7</v>
    <v>221</v>
    <v>Redenção da Serra</v>
    <v>mdp/vdpid/6461223989225193473</v>
  </rv>
  <rv s="0">
    <v>536870912</v>
    <v>Roseira</v>
    <v>05cd8f6a-4ba0-d1c8-e77e-ca6ee82ca6ca</v>
    <v>pt-BR</v>
    <v>Map</v>
  </rv>
  <rv s="1">
    <fb>130.65</fb>
    <v>12</v>
  </rv>
  <rv s="1">
    <fb>-22.898060000000001</fb>
    <v>14</v>
  </rv>
  <rv s="3">
    <v>https://www.bing.com/search?q=Roseira&amp;form=skydnc</v>
    <v>Aprenda mais com Bing</v>
  </rv>
  <rv s="1">
    <fb>-45.305280000000003</fb>
    <v>14</v>
  </rv>
  <rv s="1">
    <fb>10801</fb>
    <v>12</v>
  </rv>
  <rv s="10">
    <v>#VALUE!</v>
    <v>pt-BR</v>
    <v>05cd8f6a-4ba0-d1c8-e77e-ca6ee82ca6ca</v>
    <v>536870912</v>
    <v>1</v>
    <v>170</v>
    <v>42</v>
    <v>117</v>
    <v>Roseira</v>
    <v>20</v>
    <v>44</v>
    <v>Map</v>
    <v>10</v>
    <v>11</v>
    <v>224</v>
    <v>Roseira é um município brasileiro do estado de São Paulo, na microrregião de Guaratinguetá. Localiza-se a uma latitude 22º53'53" sul e a uma longitude 45º18'19" oeste, estando a uma altitude de 551 metros. Sua população estimada em 2019 era de 10.712 habitantes.</v>
    <v>2</v>
    <v>225</v>
    <v>226</v>
    <v>227</v>
    <v>Roseira</v>
    <v>7</v>
    <v>228</v>
    <v>Roseira</v>
    <v>mdp/vdpid/6461179268213768193</v>
  </rv>
  <rv s="0">
    <v>536870912</v>
    <v>Santa Branca</v>
    <v>a6b3f5c7-e6c7-f575-472e-f8456025b98b</v>
    <v>pt-BR</v>
    <v>Map</v>
  </rv>
  <rv s="1">
    <fb>272.24</fb>
    <v>12</v>
  </rv>
  <rv s="2">
    <v>23</v>
    <v>10</v>
    <v>175</v>
    <v>6</v>
    <v>0</v>
    <v>Image of Santa Branca</v>
  </rv>
  <rv s="1">
    <fb>-23.4025654</fb>
    <v>14</v>
  </rv>
  <rv s="3">
    <v>https://www.bing.com/search?q=Santa+Branca&amp;form=skydnc</v>
    <v>Aprenda mais com Bing</v>
  </rv>
  <rv s="1">
    <fb>-45.887250999999999</fb>
    <v>14</v>
  </rv>
  <rv s="1">
    <fb>14857</fb>
    <v>12</v>
  </rv>
  <rv s="4">
    <v>#VALUE!</v>
    <v>pt-BR</v>
    <v>a6b3f5c7-e6c7-f575-472e-f8456025b98b</v>
    <v>536870912</v>
    <v>1</v>
    <v>174</v>
    <v>5</v>
    <v>6</v>
    <v>Santa Branca</v>
    <v>20</v>
    <v>21</v>
    <v>Map</v>
    <v>10</v>
    <v>11</v>
    <v>231</v>
    <v>Santa Branca é um município brasileiro do estado de São Paulo. Localiza-se no Vale do Paraíba a uma latitude 23°23'48" sul e a uma longitude 45°53'02" oeste, estando a uma altitude de 648 metros. Sua população estimada em 2019 pelo IBGE era de 14 788 habitantes. Segundo o Censo do IBGE de 2010, a população naquele ano era de 13 763 habitantes.</v>
    <v>2</v>
    <v>232</v>
    <v>233</v>
    <v>234</v>
    <v>235</v>
    <v>Santa Branca</v>
    <v>7</v>
    <v>236</v>
    <v>Santa Branca</v>
    <v>mdp/vdpid/6461201658582925313</v>
  </rv>
  <rv s="0">
    <v>536870912</v>
    <v>Santo Antônio do Pinhal</v>
    <v>190fbc7a-548e-a88e-3e3f-be271455dc00</v>
    <v>pt-BR</v>
    <v>Map</v>
  </rv>
  <rv s="1">
    <fb>133.01</fb>
    <v>12</v>
  </rv>
  <rv s="2">
    <v>24</v>
    <v>10</v>
    <v>181</v>
    <v>6</v>
    <v>0</v>
    <v>Image of Santo Antônio do Pinhal</v>
  </rv>
  <rv s="1">
    <fb>-22.825590999999999</fb>
    <v>14</v>
  </rv>
  <rv s="3">
    <v>https://www.bing.com/search?q=Santo+Ant%c3%b4nio+do+Pinhal&amp;form=skydnc</v>
    <v>Aprenda mais com Bing</v>
  </rv>
  <rv s="1">
    <fb>-45.666567399999998</fb>
    <v>14</v>
  </rv>
  <rv s="1">
    <fb>6827</fb>
    <v>12</v>
  </rv>
  <rv s="4">
    <v>#VALUE!</v>
    <v>pt-BR</v>
    <v>190fbc7a-548e-a88e-3e3f-be271455dc00</v>
    <v>536870912</v>
    <v>1</v>
    <v>180</v>
    <v>5</v>
    <v>6</v>
    <v>Santo Antônio do Pinhal</v>
    <v>20</v>
    <v>21</v>
    <v>Map</v>
    <v>10</v>
    <v>11</v>
    <v>239</v>
    <v>Santo Antônio do Pinhal é um município brasileiro do estado de São Paulo, na Região Metropolitana do Vale do Paraíba e Litoral Norte, Região Geográfica Imediata de Taubaté-Pindamonhangaba, Região Geográfica Intermediária de São José dos Campos. Localiza-se a uma latitude 22º49'38" sul e a uma longitude 45º39'45" oeste, estando a uma altitude de 1.080 metros. Sua população estimada para 2021 era de 6 843 habitantes. A cidade foi elevada a freguesia pela lei n.° 2 de 23 de março de 1861, pelo presidente da província de São Paulo, Antônio José Henriques. Ficaram fazendo parte da nova freguesia as fazendas de Manoel Antonio dos Santos, Francisca de Paula Oliveira Godoy e Gregorio José de Oliveira Costa.</v>
    <v>2</v>
    <v>240</v>
    <v>241</v>
    <v>242</v>
    <v>243</v>
    <v>Santo Antônio do Pinhal</v>
    <v>7</v>
    <v>244</v>
    <v>Santo Antônio do Pinhal</v>
    <v>mdp/vdpid/6461158373801852929</v>
  </rv>
  <rv s="0">
    <v>536870912</v>
    <v>São Bento do Sapucaí</v>
    <v>8fd016dd-0d0e-290d-af5b-260341c291fc</v>
    <v>pt-BR</v>
    <v>Map</v>
  </rv>
  <rv s="1">
    <fb>252.6</fb>
    <v>12</v>
  </rv>
  <rv s="2">
    <v>25</v>
    <v>10</v>
    <v>187</v>
    <v>6</v>
    <v>0</v>
    <v>Image of São Bento do Sapucaí</v>
  </rv>
  <rv s="1">
    <fb>-22.688890000000001</fb>
    <v>14</v>
  </rv>
  <rv s="3">
    <v>https://www.bing.com/search?q=S%c3%a3o+Bento+do+Sapuca%c3%ad&amp;form=skydnc</v>
    <v>Aprenda mais com Bing</v>
  </rv>
  <rv s="1">
    <fb>-45.730829999999997</fb>
    <v>14</v>
  </rv>
  <rv s="1">
    <fb>10893</fb>
    <v>12</v>
  </rv>
  <rv s="4">
    <v>#VALUE!</v>
    <v>pt-BR</v>
    <v>8fd016dd-0d0e-290d-af5b-260341c291fc</v>
    <v>536870912</v>
    <v>1</v>
    <v>186</v>
    <v>5</v>
    <v>6</v>
    <v>São Bento do Sapucaí</v>
    <v>20</v>
    <v>21</v>
    <v>Map</v>
    <v>10</v>
    <v>11</v>
    <v>247</v>
    <v>São Bento do Sapucaí é um município brasileiro do estado de São Paulo, situado na Serra da Mantiqueira. Localiza-se a uma latitude 22° 41'20" sul e a uma longitude 45° 43' 51" oeste, estando a uma altitude de 886 metros. Sua população, conforme estimativa do IBGE para 2020, era de 10 893 habitantes.</v>
    <v>2</v>
    <v>248</v>
    <v>249</v>
    <v>250</v>
    <v>251</v>
    <v>São Bento do Sapucaí</v>
    <v>7</v>
    <v>252</v>
    <v>São Bento do Sapucaí</v>
    <v>mdp/vdpid/6461133461582249985</v>
  </rv>
  <rv s="0">
    <v>536870912</v>
    <v>São José do Barreiro</v>
    <v>2c831d08-f1cc-98f2-c03e-320e54885158</v>
    <v>pt-BR</v>
    <v>Map</v>
  </rv>
  <rv s="1">
    <fb>570.69000000000005</fb>
    <v>12</v>
  </rv>
  <rv s="2">
    <v>26</v>
    <v>10</v>
    <v>193</v>
    <v>6</v>
    <v>0</v>
    <v>Image of São José do Barreiro</v>
  </rv>
  <rv s="1">
    <fb>-22.645183200000002</fb>
    <v>14</v>
  </rv>
  <rv s="3">
    <v>https://www.bing.com/search?q=S%c3%a3o+Jos%c3%a9+do+Barreiro&amp;form=skydnc</v>
    <v>Aprenda mais com Bing</v>
  </rv>
  <rv s="1">
    <fb>-44.576833899999997</fb>
    <v>14</v>
  </rv>
  <rv s="1">
    <fb>4144</fb>
    <v>12</v>
  </rv>
  <rv s="4">
    <v>#VALUE!</v>
    <v>pt-BR</v>
    <v>2c831d08-f1cc-98f2-c03e-320e54885158</v>
    <v>536870912</v>
    <v>1</v>
    <v>192</v>
    <v>5</v>
    <v>6</v>
    <v>São José do Barreiro</v>
    <v>20</v>
    <v>21</v>
    <v>Map</v>
    <v>10</v>
    <v>11</v>
    <v>255</v>
    <v>São José do Barreiro é um município no leste do estado de São Paulo, na microrregião de Bananal. A população estimada em 2019 era de 4.147 habitantes e a área é de 570,685 km², o que resulta numa densidade demográfica de 7,36 hab/km². O município é formado pela sede e pelo povoado de Formoso.</v>
    <v>2</v>
    <v>256</v>
    <v>257</v>
    <v>258</v>
    <v>259</v>
    <v>São José do Barreiro</v>
    <v>7</v>
    <v>260</v>
    <v>São José do Barreiro</v>
    <v>mdp/vdpid/6557251430418219009</v>
  </rv>
  <rv s="0">
    <v>536870912</v>
    <v>São José dos Campos</v>
    <v>a997336d-5144-777a-9426-d408f13097f8</v>
    <v>pt-BR</v>
    <v>Map</v>
  </rv>
  <rv s="1">
    <fb>1099.4090000000001</fb>
    <v>12</v>
  </rv>
  <rv s="2">
    <v>27</v>
    <v>10</v>
    <v>199</v>
    <v>6</v>
    <v>0</v>
    <v>Image of São José dos Campos</v>
  </rv>
  <rv s="1">
    <fb>-23.179136100000001</fb>
    <v>14</v>
  </rv>
  <rv s="3">
    <v>https://www.bing.com/search?q=S%c3%a3o+Jos%c3%a9+dos+Campos&amp;form=skydnc</v>
    <v>Aprenda mais com Bing</v>
  </rv>
  <rv s="5">
    <v>9</v>
  </rv>
  <rv s="1">
    <fb>-45.8872353</fb>
    <v>14</v>
  </rv>
  <rv s="1">
    <fb>729737</fb>
    <v>12</v>
  </rv>
  <rv s="6">
    <v>#VALUE!</v>
    <v>pt-BR</v>
    <v>a997336d-5144-777a-9426-d408f13097f8</v>
    <v>536870912</v>
    <v>1</v>
    <v>198</v>
    <v>5</v>
    <v>35</v>
    <v>São José dos Campos</v>
    <v>20</v>
    <v>21</v>
    <v>Map</v>
    <v>10</v>
    <v>11</v>
    <v>263</v>
    <v>São José dos Campos é um município brasileiro no interior do estado de São Paulo. Está situado no Vale do Paraíba Paulista, a leste da capital do estado, distando desta cerca de 81 km. É sede da Região Metropolitana do Vale do Paraíba e Litoral Norte e ocupa uma área de 1 099,409km², da qual 353,9 km² estão em perímetro urbano. Em 2021, sua população foi estimada pelo IBGE em 737 310 habitantes, sendo o quinto mais populoso de São Paulo e o 23.º de todo o país, além de ser o segundo município mais populoso do interior do Brasil, ficando atrás somente de Campinas. O município está integrado — junto com as regiões metropolitanas de São Paulo, Campinas, Sorocaba e Baixada Santista — ao Complexo Metropolitano Expandido, uma megalópole que ultrapassa os trinta milhões de habitantes e que é a primeira aglomeração urbana do tipo no hemisfério sul.</v>
    <v>2</v>
    <v>264</v>
    <v>265</v>
    <v>266</v>
    <v>267</v>
    <v>268</v>
    <v>São José dos Campos</v>
    <v>7</v>
    <v>269</v>
    <v>São José dos Campos</v>
    <v>mdp/vdpid/6461148923498070017</v>
  </rv>
  <rv s="0">
    <v>536870912</v>
    <v>São Luiz do Paraitinga</v>
    <v>4673d4bb-7f1b-6ce5-5b86-3666285249d5</v>
    <v>pt-BR</v>
    <v>Map</v>
  </rv>
  <rv s="1">
    <fb>617.14800000000002</fb>
    <v>12</v>
  </rv>
  <rv s="2">
    <v>28</v>
    <v>10</v>
    <v>207</v>
    <v>6</v>
    <v>0</v>
    <v>Image of São Luiz do Paraitinga</v>
  </rv>
  <rv s="1">
    <fb>-23.221944000000001</fb>
    <v>14</v>
  </rv>
  <rv s="3">
    <v>https://www.bing.com/search?q=S%c3%a3o+Luiz+do+Paraitinga&amp;form=skydnc</v>
    <v>Aprenda mais com Bing</v>
  </rv>
  <rv s="1">
    <fb>-45.31</fb>
    <v>14</v>
  </rv>
  <rv s="1">
    <fb>10690</fb>
    <v>12</v>
  </rv>
  <rv s="4">
    <v>#VALUE!</v>
    <v>pt-BR</v>
    <v>4673d4bb-7f1b-6ce5-5b86-3666285249d5</v>
    <v>536870912</v>
    <v>1</v>
    <v>206</v>
    <v>5</v>
    <v>6</v>
    <v>São Luiz do Paraitinga</v>
    <v>20</v>
    <v>21</v>
    <v>Map</v>
    <v>10</v>
    <v>11</v>
    <v>272</v>
    <v>São Luiz do Paraitinga é um município do estado de São Paulo, no Brasil. É um importante destino turístico da região do Vale do Paraíba, em particular, devido ao seu Centro Histórico, tombado como Patrimônio Cultural Nacional, e suas tradições caipiras, incluindo a Folia do Divino e o Carnaval de Marchinhas. O município é formado pela sede e pelo distrito de Catuçaba.</v>
    <v>2</v>
    <v>273</v>
    <v>274</v>
    <v>275</v>
    <v>276</v>
    <v>São Luiz do Paraitinga</v>
    <v>7</v>
    <v>277</v>
    <v>São Luiz do Paraitinga</v>
    <v>mdp/vdpid/6461231824839376898</v>
  </rv>
  <rv s="0">
    <v>536870912</v>
    <v>São Sebastião</v>
    <v>a60b96a2-a7e7-5433-3bc8-11c5245e7995</v>
    <v>pt-BR</v>
    <v>Map</v>
  </rv>
  <rv s="1">
    <fb>403.33600000000001</fb>
    <v>12</v>
  </rv>
  <rv s="2">
    <v>29</v>
    <v>10</v>
    <v>213</v>
    <v>6</v>
    <v>0</v>
    <v>Image of São Sebastião</v>
  </rv>
  <rv s="1">
    <fb>-23.758275999999999</fb>
    <v>14</v>
  </rv>
  <rv s="3">
    <v>https://www.bing.com/search?q=S%c3%a3o+Sebasti%c3%a3o+S%c3%a3o+Paulo&amp;form=skydnc</v>
    <v>Aprenda mais com Bing</v>
  </rv>
  <rv s="5">
    <v>10</v>
  </rv>
  <rv s="1">
    <fb>-45.413488600000001</fb>
    <v>14</v>
  </rv>
  <rv s="1">
    <fb>90328</fb>
    <v>12</v>
  </rv>
  <rv s="6">
    <v>#VALUE!</v>
    <v>pt-BR</v>
    <v>a60b96a2-a7e7-5433-3bc8-11c5245e7995</v>
    <v>536870912</v>
    <v>1</v>
    <v>212</v>
    <v>5</v>
    <v>35</v>
    <v>São Sebastião</v>
    <v>20</v>
    <v>21</v>
    <v>Map</v>
    <v>10</v>
    <v>11</v>
    <v>280</v>
    <v>São Sebastião é um município do estado de São Paulo, localizado na Região Geográfica Imediata de Caraguatatuba-Ubatuba-São Sebastião. Sua população foi estimada pelo IBGE para 1.º de julho de 2021 em 91 637 habitantes. A área total do município é de 402,395 km². O município é formado pela sede e pelos distritos de Maresias e São Francisco da Praia.</v>
    <v>2</v>
    <v>281</v>
    <v>282</v>
    <v>283</v>
    <v>284</v>
    <v>285</v>
    <v>São Sebastião</v>
    <v>7</v>
    <v>286</v>
    <v>São Sebastião</v>
    <v>mdp/vdpid/6461221737202712577</v>
  </rv>
  <rv s="0">
    <v>536870912</v>
    <v>Silveiras</v>
    <v>c3b45bd6-9c32-e174-eb49-01d53073c547</v>
    <v>pt-BR</v>
    <v>Map</v>
  </rv>
  <rv s="1">
    <fb>414.78</fb>
    <v>12</v>
  </rv>
  <rv s="2">
    <v>30</v>
    <v>10</v>
    <v>218</v>
    <v>6</v>
    <v>0</v>
    <v>Image of Silveiras</v>
  </rv>
  <rv s="1">
    <fb>-22.6668916</fb>
    <v>14</v>
  </rv>
  <rv s="3">
    <v>https://www.bing.com/search?q=Silveiras+S%c3%a3o+Paulo&amp;form=skydnc</v>
    <v>Aprenda mais com Bing</v>
  </rv>
  <rv s="1">
    <fb>-44.852767499999999</fb>
    <v>14</v>
  </rv>
  <rv s="1">
    <fb>6339</fb>
    <v>12</v>
  </rv>
  <rv s="4">
    <v>#VALUE!</v>
    <v>pt-BR</v>
    <v>c3b45bd6-9c32-e174-eb49-01d53073c547</v>
    <v>536870912</v>
    <v>1</v>
    <v>217</v>
    <v>5</v>
    <v>6</v>
    <v>Silveiras</v>
    <v>20</v>
    <v>21</v>
    <v>Map</v>
    <v>10</v>
    <v>11</v>
    <v>289</v>
    <v>Silveiras é um município brasileiro do estado de São Paulo, na microrregião de Bananal. Localiza-se a uma latitude 22º39'52" sul e a uma longitude 44º51'10" oeste, estando a uma altitude de 615 metros. Sua população estimada em 2019 era de 6.302 habitantes.</v>
    <v>2</v>
    <v>290</v>
    <v>291</v>
    <v>292</v>
    <v>293</v>
    <v>Silveiras</v>
    <v>7</v>
    <v>294</v>
    <v>Silveiras</v>
    <v>mdp/vdpid/6557243206277267457</v>
  </rv>
  <rv s="0">
    <v>536870912</v>
    <v>Taubaté</v>
    <v>32431ddf-1a85-b850-14fb-517eef90f964</v>
    <v>pt-BR</v>
    <v>Map</v>
  </rv>
  <rv s="1">
    <fb>625</fb>
    <v>12</v>
  </rv>
  <rv s="1">
    <fb>-23.030587000000001</fb>
    <v>14</v>
  </rv>
  <rv s="3">
    <v>https://www.bing.com/search?q=Taubat%c3%a9&amp;form=skydnc</v>
    <v>Aprenda mais com Bing</v>
  </rv>
  <rv s="5">
    <v>11</v>
  </rv>
  <rv s="1">
    <fb>-45.548604599999997</fb>
    <v>14</v>
  </rv>
  <rv s="1">
    <fb>317915</fb>
    <v>12</v>
  </rv>
  <rv s="7">
    <v>#VALUE!</v>
    <v>pt-BR</v>
    <v>32431ddf-1a85-b850-14fb-517eef90f964</v>
    <v>536870912</v>
    <v>1</v>
    <v>223</v>
    <v>42</v>
    <v>43</v>
    <v>Taubaté</v>
    <v>8</v>
    <v>56</v>
    <v>Map</v>
    <v>10</v>
    <v>11</v>
    <v>297</v>
    <v>Taubaté é um município brasileiro no interior do estado de São Paulo, localizado na região do Vale do Paraíba, a 130 km da capital do estado, São Paulo. O município é formado pela sede e pelo distrito de Quiririm.</v>
    <v>2</v>
    <v>298</v>
    <v>299</v>
    <v>300</v>
    <v>301</v>
    <v>Taubaté</v>
    <v>7</v>
    <v>302</v>
    <v>Taubaté</v>
    <v>mdp/vdpid/6461175242755670018</v>
  </rv>
  <rv s="0">
    <v>536870912</v>
    <v>Tremembé</v>
    <v>4f399299-6994-cc08-4145-4631b2dba817</v>
    <v>pt-BR</v>
    <v>Map</v>
  </rv>
  <rv s="1">
    <fb>191.09</fb>
    <v>12</v>
  </rv>
  <rv s="2">
    <v>31</v>
    <v>10</v>
    <v>229</v>
    <v>6</v>
    <v>0</v>
    <v>Image of Tremembé</v>
  </rv>
  <rv s="1">
    <fb>-22.9605052</fb>
    <v>14</v>
  </rv>
  <rv s="3">
    <v>https://www.bing.com/search?q=Trememb%c3%a9&amp;form=skydnc</v>
    <v>Aprenda mais com Bing</v>
  </rv>
  <rv s="5">
    <v>12</v>
  </rv>
  <rv s="1">
    <fb>-45.540665300000001</fb>
    <v>14</v>
  </rv>
  <rv s="1">
    <fb>47714</fb>
    <v>12</v>
  </rv>
  <rv s="6">
    <v>#VALUE!</v>
    <v>pt-BR</v>
    <v>4f399299-6994-cc08-4145-4631b2dba817</v>
    <v>536870912</v>
    <v>1</v>
    <v>228</v>
    <v>5</v>
    <v>35</v>
    <v>Tremembé</v>
    <v>20</v>
    <v>21</v>
    <v>Map</v>
    <v>10</v>
    <v>11</v>
    <v>305</v>
    <v>Tremembé é um município brasileiro do estado de São Paulo, Região Metropolitana do Vale do Paraíba e Litoral Norte, Sub-região 2-Taubaté. É uma das dez cidades que integram a Região Imediata de Taubaté-Pindamonhangaba, sendo esta uma das cinco sub-regiões que integram a Região Intermediária de São José dos Campos. Localiza-se a uma latitude 22°;57'30" sul e a uma longitude 45º;32'58" oeste, estando a uma altitude de 560 metros. Sua população estimada para 1.º de julho de 2021 era de 47 185 habitantes.</v>
    <v>2</v>
    <v>306</v>
    <v>307</v>
    <v>308</v>
    <v>309</v>
    <v>310</v>
    <v>Tremembé</v>
    <v>7</v>
    <v>311</v>
    <v>Tremembé</v>
    <v>mdp/vdpid/6461172049078386690</v>
  </rv>
  <rv s="0">
    <v>536870912</v>
    <v>Ubatuba</v>
    <v>e5aa022b-f8f6-c5e8-8604-79f32cb6dd5b</v>
    <v>pt-BR</v>
    <v>Map</v>
  </rv>
  <rv s="1">
    <fb>723.88</fb>
    <v>12</v>
  </rv>
  <rv s="2">
    <v>32</v>
    <v>10</v>
    <v>234</v>
    <v>6</v>
    <v>0</v>
    <v>Image of Ubatuba</v>
  </rv>
  <rv s="1">
    <fb>-23.439444000000002</fb>
    <v>14</v>
  </rv>
  <rv s="3">
    <v>https://www.bing.com/search?q=Ubatuba&amp;form=skydnc</v>
    <v>Aprenda mais com Bing</v>
  </rv>
  <rv s="5">
    <v>13</v>
  </rv>
  <rv s="1">
    <fb>-45.07</fb>
    <v>14</v>
  </rv>
  <rv s="1">
    <fb>91824</fb>
    <v>12</v>
  </rv>
  <rv s="6">
    <v>#VALUE!</v>
    <v>pt-BR</v>
    <v>e5aa022b-f8f6-c5e8-8604-79f32cb6dd5b</v>
    <v>536870912</v>
    <v>1</v>
    <v>233</v>
    <v>5</v>
    <v>35</v>
    <v>Ubatuba</v>
    <v>20</v>
    <v>21</v>
    <v>Map</v>
    <v>10</v>
    <v>11</v>
    <v>314</v>
    <v>Ubatuba é um município brasileiro localizado no litoral norte do estado de São Paulo. O território municipal ocupa 708,105 km², 83 por cento dos quais localizados no Parque Estadual da Serra do Mar, enquanto a sua população, conforme estimativa do IBGE para 1.º de julho de 2021, era de 92 819 habitantes, resultando em uma densidade populacional de 131,1 hab/km². O município é formado pela sede e pelo distrito de Picinguaba.</v>
    <v>2</v>
    <v>315</v>
    <v>316</v>
    <v>317</v>
    <v>318</v>
    <v>319</v>
    <v>Ubatuba</v>
    <v>7</v>
    <v>320</v>
    <v>Ubatuba</v>
    <v>mdp/vdpid/6461252066147827713</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webimage">
    <k n="WebImageIdentifier" t="i"/>
    <k n="_Provider" t="spb"/>
    <k n="Attribution" t="spb"/>
    <k n="CalcOrigin" t="i"/>
    <k n="ComputedImage" t="b"/>
    <k n="Text" t="s"/>
  </s>
  <s t="_hyperlink">
    <k n="Address" t="s"/>
    <k n="Text"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ção" t="s"/>
    <k n="Divisão administrativa 1 (Estado/província/outro)" t="r"/>
    <k n="Imagem" t="r"/>
    <k n="Latitude" t="r"/>
    <k n="LearnMoreOnLink" t="r"/>
    <k n="Longitude" t="r"/>
    <k n="Nome" t="s"/>
    <k n="País/região" t="r"/>
    <k n="População" t="r"/>
    <k n="UniqueName" t="s"/>
    <k n="VDPID/VSID" t="s"/>
  </s>
  <s t="_array">
    <k n="array" t="a"/>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ção" t="s"/>
    <k n="Divisão administrativa 1 (Estado/província/outro)" t="r"/>
    <k n="Imagem" t="r"/>
    <k n="Latitude" t="r"/>
    <k n="LearnMoreOnLink" t="r"/>
    <k n="Líder(es)" t="r"/>
    <k n="Longitude" t="r"/>
    <k n="Nome" t="s"/>
    <k n="País/região" t="r"/>
    <k n="População" t="r"/>
    <k n="UniqueName" t="s"/>
    <k n="VDPID/VSID"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ção" t="s"/>
    <k n="Divisão administrativa 1 (Estado/província/outro)" t="r"/>
    <k n="Latitude" t="r"/>
    <k n="LearnMoreOnLink" t="r"/>
    <k n="Líder(es)" t="r"/>
    <k n="Longitude" t="r"/>
    <k n="Nome" t="s"/>
    <k n="País/região" t="r"/>
    <k n="População" t="r"/>
    <k n="UniqueName" t="s"/>
    <k n="VDPID/VSID"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ção" t="s"/>
    <k n="Divisão administrativa 1 (Estado/província/outro)" t="r"/>
    <k n="Fusos horários" t="r"/>
    <k n="Latitude" t="r"/>
    <k n="LearnMoreOnLink" t="r"/>
    <k n="Líder(es)" t="r"/>
    <k n="Longitude" t="r"/>
    <k n="Nome" t="s"/>
    <k n="País/região" t="r"/>
    <k n="População" t="r"/>
    <k n="UniqueName" t="s"/>
    <k n="VDPID/VSID"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ivisão administrativa 1 (Estado/província/outro)" t="r"/>
    <k n="Imagem" t="r"/>
    <k n="Latitude" t="r"/>
    <k n="LearnMoreOnLink" t="r"/>
    <k n="Longitude" t="r"/>
    <k n="Nome" t="s"/>
    <k n="País/região" t="r"/>
    <k n="População" t="r"/>
    <k n="UniqueName" t="s"/>
    <k n="VDPID/VSID"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ção" t="s"/>
    <k n="Divisão administrativa 1 (Estado/província/outro)" t="r"/>
    <k n="Latitude" t="r"/>
    <k n="LearnMoreOnLink" t="r"/>
    <k n="Longitude" t="r"/>
    <k n="Nome" t="s"/>
    <k n="País/região" t="r"/>
    <k n="População" t="r"/>
    <k n="UniqueName" t="s"/>
    <k n="VDPID/VSID" t="s"/>
  </s>
</rvStructures>
</file>

<file path=xl/richData/rdsupportingpropertybag.xml><?xml version="1.0" encoding="utf-8"?>
<supportingPropertyBags xmlns="http://schemas.microsoft.com/office/spreadsheetml/2017/richdata2">
  <spbArrays count="6">
    <a count="25">
      <v t="s">%EntityServiceId</v>
      <v t="s">%IsRefreshable</v>
      <v t="s">_CanonicalPropertyNames</v>
      <v t="s">%EntityCulture</v>
      <v t="s">%EntityId</v>
      <v t="s">_Icon</v>
      <v t="s">_Provider</v>
      <v t="s">_Attribution</v>
      <v t="s">_Display</v>
      <v t="s">Nome</v>
      <v t="s">_Format</v>
      <v t="s">Divisão administrativa 1 (Estado/província/outro)</v>
      <v t="s">País/região</v>
      <v t="s">_SubLabel</v>
      <v t="s">População</v>
      <v t="s">`Área</v>
      <v t="s">Latitude</v>
      <v t="s">Longitude</v>
      <v t="s">_Flags</v>
      <v t="s">VDPID/VSID</v>
      <v t="s">UniqueName</v>
      <v t="s">_DisplayString</v>
      <v t="s">LearnMoreOnLink</v>
      <v t="s">Imagem</v>
      <v t="s">Descrição</v>
    </a>
    <a count="26">
      <v t="s">%EntityServiceId</v>
      <v t="s">%IsRefreshable</v>
      <v t="s">_CanonicalPropertyNames</v>
      <v t="s">%EntityCulture</v>
      <v t="s">%EntityId</v>
      <v t="s">_Icon</v>
      <v t="s">_Provider</v>
      <v t="s">_Attribution</v>
      <v t="s">_Display</v>
      <v t="s">Nome</v>
      <v t="s">_Format</v>
      <v t="s">Divisão administrativa 1 (Estado/província/outro)</v>
      <v t="s">País/região</v>
      <v t="s">Líder(es)</v>
      <v t="s">_SubLabel</v>
      <v t="s">População</v>
      <v t="s">`Área</v>
      <v t="s">Latitude</v>
      <v t="s">Longitude</v>
      <v t="s">_Flags</v>
      <v t="s">VDPID/VSID</v>
      <v t="s">UniqueName</v>
      <v t="s">_DisplayString</v>
      <v t="s">LearnMoreOnLink</v>
      <v t="s">Imagem</v>
      <v t="s">Descrição</v>
    </a>
    <a count="25">
      <v t="s">%EntityServiceId</v>
      <v t="s">%IsRefreshable</v>
      <v t="s">_CanonicalPropertyNames</v>
      <v t="s">%EntityCulture</v>
      <v t="s">%EntityId</v>
      <v t="s">_Icon</v>
      <v t="s">_Provider</v>
      <v t="s">_Attribution</v>
      <v t="s">_Display</v>
      <v t="s">Nome</v>
      <v t="s">_Format</v>
      <v t="s">Divisão administrativa 1 (Estado/província/outro)</v>
      <v t="s">País/região</v>
      <v t="s">Líder(es)</v>
      <v t="s">_SubLabel</v>
      <v t="s">População</v>
      <v t="s">`Área</v>
      <v t="s">Latitude</v>
      <v t="s">Longitude</v>
      <v t="s">_Flags</v>
      <v t="s">VDPID/VSID</v>
      <v t="s">UniqueName</v>
      <v t="s">_DisplayString</v>
      <v t="s">LearnMoreOnLink</v>
      <v t="s">Descrição</v>
    </a>
    <a count="26">
      <v t="s">%EntityServiceId</v>
      <v t="s">%IsRefreshable</v>
      <v t="s">_CanonicalPropertyNames</v>
      <v t="s">%EntityCulture</v>
      <v t="s">%EntityId</v>
      <v t="s">_Icon</v>
      <v t="s">_Provider</v>
      <v t="s">_Attribution</v>
      <v t="s">_Display</v>
      <v t="s">Nome</v>
      <v t="s">_Format</v>
      <v t="s">Divisão administrativa 1 (Estado/província/outro)</v>
      <v t="s">País/região</v>
      <v t="s">Líder(es)</v>
      <v t="s">_SubLabel</v>
      <v t="s">População</v>
      <v t="s">`Área</v>
      <v t="s">Latitude</v>
      <v t="s">Longitude</v>
      <v t="s">Fusos horários</v>
      <v t="s">_Flags</v>
      <v t="s">VDPID/VSID</v>
      <v t="s">UniqueName</v>
      <v t="s">_DisplayString</v>
      <v t="s">LearnMoreOnLink</v>
      <v t="s">Descrição</v>
    </a>
    <a count="24">
      <v t="s">%EntityServiceId</v>
      <v t="s">%IsRefreshable</v>
      <v t="s">_CanonicalPropertyNames</v>
      <v t="s">%EntityCulture</v>
      <v t="s">%EntityId</v>
      <v t="s">_Icon</v>
      <v t="s">_Provider</v>
      <v t="s">_Attribution</v>
      <v t="s">_Display</v>
      <v t="s">Nome</v>
      <v t="s">_Format</v>
      <v t="s">Divisão administrativa 1 (Estado/província/outro)</v>
      <v t="s">País/região</v>
      <v t="s">_SubLabel</v>
      <v t="s">População</v>
      <v t="s">`Área</v>
      <v t="s">Latitude</v>
      <v t="s">Longitude</v>
      <v t="s">_Flags</v>
      <v t="s">VDPID/VSID</v>
      <v t="s">UniqueName</v>
      <v t="s">_DisplayString</v>
      <v t="s">LearnMoreOnLink</v>
      <v t="s">Imagem</v>
    </a>
    <a count="24">
      <v t="s">%EntityServiceId</v>
      <v t="s">%IsRefreshable</v>
      <v t="s">_CanonicalPropertyNames</v>
      <v t="s">%EntityCulture</v>
      <v t="s">%EntityId</v>
      <v t="s">_Icon</v>
      <v t="s">_Provider</v>
      <v t="s">_Attribution</v>
      <v t="s">_Display</v>
      <v t="s">Nome</v>
      <v t="s">_Format</v>
      <v t="s">Divisão administrativa 1 (Estado/província/outro)</v>
      <v t="s">País/região</v>
      <v t="s">_SubLabel</v>
      <v t="s">População</v>
      <v t="s">`Área</v>
      <v t="s">Latitude</v>
      <v t="s">Longitude</v>
      <v t="s">_Flags</v>
      <v t="s">VDPID/VSID</v>
      <v t="s">UniqueName</v>
      <v t="s">_DisplayString</v>
      <v t="s">LearnMoreOnLink</v>
      <v t="s">Descrição</v>
    </a>
  </spbArrays>
  <spbData count="235">
    <spb s="0">
      <v xml:space="preserve">Wikipedia	Wikipedia	</v>
      <v xml:space="preserve">CC-BY-SA	CC-BY-SA	</v>
      <v xml:space="preserve">http://pt.wikipedia.org/wiki/Arapeí	http://zh.wikipedia.org/zh-tw/index.html?curid=3239068	</v>
      <v xml:space="preserve">http://creativecommons.org/licenses/by-sa/3.0/	http://creativecommons.org/licenses/by-sa/3.0/	</v>
    </spb>
    <spb s="0">
      <v xml:space="preserve">Wikipedia	</v>
      <v xml:space="preserve">CC-BY-SA	</v>
      <v xml:space="preserve">http://en.wikipedia.org/wiki/Arapeí	</v>
      <v xml:space="preserve">http://creativecommons.org/licenses/by-sa/3.0/	</v>
    </spb>
    <spb s="0">
      <v xml:space="preserve">Wikipedia	</v>
      <v xml:space="preserve">CC-BY-SA	</v>
      <v xml:space="preserve">http://pt.wikipedia.org/wiki/Arapeí	</v>
      <v xml:space="preserve">http://creativecommons.org/licenses/by-sa/3.0/	</v>
    </spb>
    <spb s="0">
      <v xml:space="preserve">Wikipedia	Wikipedia	Wikipedia	</v>
      <v xml:space="preserve">CC-BY-SA	CC-BY-SA	CC-BY-SA	</v>
      <v xml:space="preserve">http://en.wikipedia.org/wiki/Arapeí	http://pt.wikipedia.org/wiki/Arapeí	http://zh.wikipedia.org/zh-tw/index.html?curid=3239068	</v>
      <v xml:space="preserve">http://creativecommons.org/licenses/by-sa/3.0/	http://creativecommons.org/licenses/by-sa/3.0/	http://creativecommons.org/licenses/by-sa/3.0/	</v>
    </spb>
    <spb s="1">
      <v>0</v>
      <v>1</v>
      <v>2</v>
      <v>1</v>
      <v>0</v>
      <v>3</v>
      <v>3</v>
    </spb>
    <spb s="2">
      <v>Name</v>
      <v>Area</v>
      <v>Image</v>
      <v>Latitude</v>
      <v>Description</v>
      <v>Longitude</v>
      <v>Population</v>
      <v>UniqueName</v>
      <v>VDPID/VSID</v>
      <v>Country/region</v>
      <v>LearnMoreOnLink</v>
      <v>Admin Division 1 (State/province/other)</v>
    </spb>
    <spb s="3">
      <v>0</v>
      <v>Name</v>
      <v>LearnMoreOnLink</v>
    </spb>
    <spb s="4">
      <v>0</v>
      <v>0</v>
      <v>0</v>
    </spb>
    <spb s="5">
      <v>7</v>
      <v>7</v>
      <v>7</v>
    </spb>
    <spb s="6">
      <v>1</v>
      <v>2</v>
    </spb>
    <spb s="7">
      <v>https://www.bing.com</v>
      <v>https://www.bing.com/th?id=Ga%5Cbing_yt.png&amp;w=100&amp;h=40&amp;c=0&amp;pid=0.1</v>
      <v>Da plataforma Bing</v>
    </spb>
    <spb s="8">
      <v>km quadrado</v>
      <v>2020</v>
    </spb>
    <spb s="9">
      <v>3</v>
    </spb>
    <spb s="0">
      <v xml:space="preserve">Wikipedia	</v>
      <v xml:space="preserve">Public domain	</v>
      <v xml:space="preserve">http://pt.wikipedia.org/wiki/Arapeí	</v>
      <v xml:space="preserve">http://en.wikipedia.org/wiki/Public_domain	</v>
    </spb>
    <spb s="9">
      <v>4</v>
    </spb>
    <spb s="0">
      <v xml:space="preserve">Wikipedia	Wikipedia	</v>
      <v xml:space="preserve">CC-BY-SA	CC-BY-SA	</v>
      <v xml:space="preserve">http://en.wikipedia.org/wiki/Aparecida	http://pt.wikipedia.org/wiki/Aparecida_(São_Paulo)	</v>
      <v xml:space="preserve">http://creativecommons.org/licenses/by-sa/3.0/	http://creativecommons.org/licenses/by-sa/3.0/	</v>
    </spb>
    <spb s="0">
      <v xml:space="preserve">Wikipedia	</v>
      <v xml:space="preserve">CC-BY-SA	</v>
      <v xml:space="preserve">http://en.wikipedia.org/wiki/Aparecida	</v>
      <v xml:space="preserve">http://creativecommons.org/licenses/by-sa/3.0/	</v>
    </spb>
    <spb s="0">
      <v xml:space="preserve">Wikipedia	</v>
      <v xml:space="preserve">CC-BY-SA	</v>
      <v xml:space="preserve">http://pt.wikipedia.org/wiki/Aparecida_(São_Paulo)	</v>
      <v xml:space="preserve">http://creativecommons.org/licenses/by-sa/3.0/	</v>
    </spb>
    <spb s="10">
      <v>15</v>
      <v>16</v>
      <v>16</v>
      <v>17</v>
      <v>16</v>
      <v>16</v>
      <v>15</v>
      <v>15</v>
      <v>15</v>
    </spb>
    <spb s="11">
      <v>0</v>
      <v>0</v>
    </spb>
    <spb s="12">
      <v>19</v>
      <v>7</v>
      <v>7</v>
      <v>7</v>
    </spb>
    <spb s="13">
      <v>1</v>
      <v>2</v>
      <v>5</v>
    </spb>
    <spb s="0">
      <v xml:space="preserve">Wikipedia	</v>
      <v xml:space="preserve">Public domain	</v>
      <v xml:space="preserve">http://fr.wikipedia.org/wiki/Aparecida_(São_Paulo)	</v>
      <v xml:space="preserve">http://en.wikipedia.org/wiki/Public_domain	</v>
    </spb>
    <spb s="0">
      <v xml:space="preserve">Wikipedia	Wikipedia	</v>
      <v xml:space="preserve">CC-BY-SA	CC-BY-SA	</v>
      <v xml:space="preserve">http://pt.wikipedia.org/wiki/Areias_(São_Paulo)	http://it.wikipedia.org/wiki/Areias	</v>
      <v xml:space="preserve">http://creativecommons.org/licenses/by-sa/3.0/	http://creativecommons.org/licenses/by-sa/3.0/	</v>
    </spb>
    <spb s="0">
      <v xml:space="preserve">Wikipedia	</v>
      <v xml:space="preserve">CC-BY-SA	</v>
      <v xml:space="preserve">http://en.wikipedia.org/wiki/Areias,_São_Paulo	</v>
      <v xml:space="preserve">http://creativecommons.org/licenses/by-sa/3.0/	</v>
    </spb>
    <spb s="0">
      <v xml:space="preserve">Wikipedia	</v>
      <v xml:space="preserve">CC-BY-SA	</v>
      <v xml:space="preserve">http://it.wikipedia.org/wiki/Areias	</v>
      <v xml:space="preserve">http://creativecommons.org/licenses/by-sa/3.0/	</v>
    </spb>
    <spb s="0">
      <v xml:space="preserve">Wikipedia	</v>
      <v xml:space="preserve">CC-BY-SA	</v>
      <v xml:space="preserve">http://pt.wikipedia.org/wiki/Areias_(São_Paulo)	</v>
      <v xml:space="preserve">http://creativecommons.org/licenses/by-sa/3.0/	</v>
    </spb>
    <spb s="0">
      <v xml:space="preserve">Wikipedia	Wikipedia	Wikipedia	</v>
      <v xml:space="preserve">CC-BY-SA	CC-BY-SA	CC-BY-SA	</v>
      <v xml:space="preserve">http://en.wikipedia.org/wiki/Areias,_São_Paulo	http://pt.wikipedia.org/wiki/Areias_(São_Paulo)	http://it.wikipedia.org/wiki/Areias	</v>
      <v xml:space="preserve">http://creativecommons.org/licenses/by-sa/3.0/	http://creativecommons.org/licenses/by-sa/3.0/	http://creativecommons.org/licenses/by-sa/3.0/	</v>
    </spb>
    <spb s="10">
      <v>23</v>
      <v>24</v>
      <v>25</v>
      <v>26</v>
      <v>25</v>
      <v>24</v>
      <v>23</v>
      <v>27</v>
      <v>27</v>
    </spb>
    <spb s="0">
      <v xml:space="preserve">Wikipedia	</v>
      <v xml:space="preserve">Public domain	</v>
      <v xml:space="preserve">http://it.wikipedia.org/wiki/Areias	</v>
      <v xml:space="preserve">http://en.wikipedia.org/wiki/Public_domain	</v>
    </spb>
    <spb s="0">
      <v xml:space="preserve">Wikipedia	</v>
      <v xml:space="preserve">CC-BY-SA	</v>
      <v xml:space="preserve">http://pt.wikipedia.org/wiki/Bananal	</v>
      <v xml:space="preserve">http://creativecommons.org/licenses/by-sa/3.0/	</v>
    </spb>
    <spb s="0">
      <v xml:space="preserve">Wikipedia	</v>
      <v xml:space="preserve">CC-BY-SA	</v>
      <v xml:space="preserve">http://en.wikipedia.org/wiki/Bananal,_São_Paulo	</v>
      <v xml:space="preserve">http://creativecommons.org/licenses/by-sa/3.0/	</v>
    </spb>
    <spb s="0">
      <v xml:space="preserve">Wikipedia	</v>
      <v xml:space="preserve">CC-BY-SA	</v>
      <v xml:space="preserve">http://it.wikipedia.org/wiki/Bananal	</v>
      <v xml:space="preserve">http://creativecommons.org/licenses/by-sa/3.0/	</v>
    </spb>
    <spb s="0">
      <v xml:space="preserve">Wikipedia	Wikipedia	</v>
      <v xml:space="preserve">CC-BY-SA	CC-BY-SA	</v>
      <v xml:space="preserve">http://en.wikipedia.org/wiki/Bananal,_São_Paulo	http://pt.wikipedia.org/wiki/Bananal	</v>
      <v xml:space="preserve">http://creativecommons.org/licenses/by-sa/3.0/	http://creativecommons.org/licenses/by-sa/3.0/	</v>
    </spb>
    <spb s="10">
      <v>30</v>
      <v>31</v>
      <v>32</v>
      <v>30</v>
      <v>32</v>
      <v>31</v>
      <v>30</v>
      <v>33</v>
      <v>33</v>
    </spb>
    <spb s="3">
      <v>1</v>
      <v>Name</v>
      <v>LearnMoreOnLink</v>
    </spb>
    <spb s="0">
      <v xml:space="preserve">Wikipedia	</v>
      <v xml:space="preserve">CC BY-SA 3.0	</v>
      <v xml:space="preserve">http://pt.wikipedia.org/wiki/Bananal	</v>
      <v xml:space="preserve">https://creativecommons.org/licenses/by-sa/3.0	</v>
    </spb>
    <spb s="0">
      <v xml:space="preserve">Wikipedia	Wikipedia	</v>
      <v xml:space="preserve">CC-BY-SA	CC-BY-SA	</v>
      <v xml:space="preserve">http://pt.wikipedia.org/wiki/Caçapava	http://zh.wikipedia.org/zh-tw/index.html?curid=3239562	</v>
      <v xml:space="preserve">http://creativecommons.org/licenses/by-sa/3.0/	http://creativecommons.org/licenses/by-sa/3.0/	</v>
    </spb>
    <spb s="0">
      <v xml:space="preserve">Wikipedia	</v>
      <v xml:space="preserve">CC-BY-SA	</v>
      <v xml:space="preserve">http://en.wikipedia.org/wiki/Caçapava	</v>
      <v xml:space="preserve">http://creativecommons.org/licenses/by-sa/3.0/	</v>
    </spb>
    <spb s="0">
      <v xml:space="preserve">Wikipedia	</v>
      <v xml:space="preserve">CC-BY-SA	</v>
      <v xml:space="preserve">http://pt.wikipedia.org/wiki/Caçapava	</v>
      <v xml:space="preserve">http://creativecommons.org/licenses/by-sa/3.0/	</v>
    </spb>
    <spb s="0">
      <v xml:space="preserve">Wikipedia	Wikipedia	Wikipedia	</v>
      <v xml:space="preserve">CC-BY-SA	CC-BY-SA	CC-BY-SA	</v>
      <v xml:space="preserve">http://en.wikipedia.org/wiki/Caçapava	http://pt.wikipedia.org/wiki/Caçapava	http://zh.wikipedia.org/zh-tw/index.html?curid=3239562	</v>
      <v xml:space="preserve">http://creativecommons.org/licenses/by-sa/3.0/	http://creativecommons.org/licenses/by-sa/3.0/	http://creativecommons.org/licenses/by-sa/3.0/	</v>
    </spb>
    <spb s="1">
      <v>37</v>
      <v>38</v>
      <v>39</v>
      <v>38</v>
      <v>37</v>
      <v>40</v>
      <v>40</v>
    </spb>
    <spb s="14">
      <v>Name</v>
      <v>Area</v>
      <v>Latitude</v>
      <v>Description</v>
      <v>Longitude</v>
      <v>Population</v>
      <v>UniqueName</v>
      <v>VDPID/VSID</v>
      <v>Country/region</v>
      <v>LearnMoreOnLink</v>
      <v>Admin Division 1 (State/province/other)</v>
    </spb>
    <spb s="3">
      <v>2</v>
      <v>Name</v>
      <v>LearnMoreOnLink</v>
    </spb>
    <spb s="15">
      <v>1</v>
      <v>5</v>
    </spb>
    <spb s="0">
      <v xml:space="preserve">Wikipedia	Wikipedia	</v>
      <v xml:space="preserve">CC-BY-SA	CC-BY-SA	</v>
      <v xml:space="preserve">http://en.wikipedia.org/wiki/Cachoeira_Paulista	http://pt.wikipedia.org/wiki/Cachoeira_Paulista	</v>
      <v xml:space="preserve">http://creativecommons.org/licenses/by-sa/3.0/	http://creativecommons.org/licenses/by-sa/3.0/	</v>
    </spb>
    <spb s="0">
      <v xml:space="preserve">Wikipedia	</v>
      <v xml:space="preserve">CC-BY-SA	</v>
      <v xml:space="preserve">http://en.wikipedia.org/wiki/Cachoeira_Paulista	</v>
      <v xml:space="preserve">http://creativecommons.org/licenses/by-sa/3.0/	</v>
    </spb>
    <spb s="0">
      <v xml:space="preserve">Wikipedia	</v>
      <v xml:space="preserve">CC-BY-SA	</v>
      <v xml:space="preserve">http://pt.wikipedia.org/wiki/Cachoeira_Paulista	</v>
      <v xml:space="preserve">http://creativecommons.org/licenses/by-sa/3.0/	</v>
    </spb>
    <spb s="10">
      <v>45</v>
      <v>46</v>
      <v>46</v>
      <v>47</v>
      <v>46</v>
      <v>46</v>
      <v>45</v>
      <v>45</v>
      <v>45</v>
    </spb>
    <spb s="0">
      <v xml:space="preserve">Wikipedia	</v>
      <v xml:space="preserve">Public domain	</v>
      <v xml:space="preserve">http://fr.wikipedia.org/wiki/Cachoeira_Paulista	</v>
      <v xml:space="preserve">http://en.wikipedia.org/wiki/Public_domain	</v>
    </spb>
    <spb s="0">
      <v xml:space="preserve">Wikipedia	plus.google.com	</v>
      <v xml:space="preserve">CC-BY-SA		</v>
      <v xml:space="preserve">http://pt.wikipedia.org/wiki/Campos_do_Jordão	http://plus.google.com/115549380868822392618	</v>
      <v xml:space="preserve">http://creativecommons.org/licenses/by-sa/3.0/		</v>
    </spb>
    <spb s="0">
      <v xml:space="preserve">Wikipedia	</v>
      <v xml:space="preserve">CC-BY-SA	</v>
      <v xml:space="preserve">http://en.wikipedia.org/wiki/Campos_do_Jordão	</v>
      <v xml:space="preserve">http://creativecommons.org/licenses/by-sa/3.0/	</v>
    </spb>
    <spb s="0">
      <v xml:space="preserve">Wikipedia	</v>
      <v xml:space="preserve">CC-BY-SA	</v>
      <v xml:space="preserve">http://pt.wikipedia.org/wiki/Campos_do_Jordão	</v>
      <v xml:space="preserve">http://creativecommons.org/licenses/by-sa/3.0/	</v>
    </spb>
    <spb s="0">
      <v xml:space="preserve">Wikipedia	Wikipedia	plus.google.com	</v>
      <v xml:space="preserve">CC-BY-SA	CC-BY-SA		</v>
      <v xml:space="preserve">http://en.wikipedia.org/wiki/Campos_do_Jordão	http://pt.wikipedia.org/wiki/Campos_do_Jordão	http://plus.google.com/115549380868822392618	</v>
      <v xml:space="preserve">http://creativecommons.org/licenses/by-sa/3.0/	http://creativecommons.org/licenses/by-sa/3.0/		</v>
    </spb>
    <spb s="1">
      <v>50</v>
      <v>51</v>
      <v>52</v>
      <v>51</v>
      <v>50</v>
      <v>53</v>
      <v>53</v>
    </spb>
    <spb s="3">
      <v>3</v>
      <v>Name</v>
      <v>LearnMoreOnLink</v>
    </spb>
    <spb s="16">
      <v>1</v>
    </spb>
    <spb s="0">
      <v xml:space="preserve">Wikipedia	</v>
      <v xml:space="preserve">CC-BY-SA	</v>
      <v xml:space="preserve">http://it.wikipedia.org/wiki/Canas_(Brasile)	</v>
      <v xml:space="preserve">http://creativecommons.org/licenses/by-sa/3.0/	</v>
    </spb>
    <spb s="0">
      <v xml:space="preserve">Wikipedia	</v>
      <v xml:space="preserve">CC-BY-SA	</v>
      <v xml:space="preserve">http://en.wikipedia.org/wiki/Canas,_São_Paulo	</v>
      <v xml:space="preserve">http://creativecommons.org/licenses/by-sa/3.0/	</v>
    </spb>
    <spb s="0">
      <v xml:space="preserve">Wikipedia	Wikipedia	</v>
      <v xml:space="preserve">CC-BY-SA	CC-BY-SA	</v>
      <v xml:space="preserve">http://en.wikipedia.org/wiki/Canas,_São_Paulo	http://it.wikipedia.org/wiki/Canas_(Brasile)	</v>
      <v xml:space="preserve">http://creativecommons.org/licenses/by-sa/3.0/	http://creativecommons.org/licenses/by-sa/3.0/	</v>
    </spb>
    <spb s="17">
      <v>57</v>
      <v>58</v>
      <v>57</v>
      <v>57</v>
      <v>58</v>
      <v>57</v>
      <v>59</v>
      <v>59</v>
    </spb>
    <spb s="18">
      <v>Name</v>
      <v>Area</v>
      <v>Image</v>
      <v>Latitude</v>
      <v>Longitude</v>
      <v>Population</v>
      <v>UniqueName</v>
      <v>VDPID/VSID</v>
      <v>Country/region</v>
      <v>LearnMoreOnLink</v>
      <v>Admin Division 1 (State/province/other)</v>
    </spb>
    <spb s="3">
      <v>4</v>
      <v>Name</v>
      <v>LearnMoreOnLink</v>
    </spb>
    <spb s="0">
      <v xml:space="preserve">Wikipedia	</v>
      <v xml:space="preserve">Public domain	</v>
      <v xml:space="preserve">http://en.wikipedia.org/wiki/Canas,_São_Paulo	</v>
      <v xml:space="preserve">http://en.wikipedia.org/wiki/Public_domain	</v>
    </spb>
    <spb s="0">
      <v xml:space="preserve">Wikipedia	Wikipedia	</v>
      <v xml:space="preserve">CC-BY-SA	CC-BY-SA	</v>
      <v xml:space="preserve">http://en.wikipedia.org/wiki/Caraguatatuba	http://pt.wikipedia.org/wiki/Caraguatatuba	</v>
      <v xml:space="preserve">http://creativecommons.org/licenses/by-sa/3.0/	http://creativecommons.org/licenses/by-sa/3.0/	</v>
    </spb>
    <spb s="0">
      <v xml:space="preserve">Wikipedia	</v>
      <v xml:space="preserve">CC-BY-SA	</v>
      <v xml:space="preserve">http://en.wikipedia.org/wiki/Caraguatatuba	</v>
      <v xml:space="preserve">http://creativecommons.org/licenses/by-sa/3.0/	</v>
    </spb>
    <spb s="0">
      <v xml:space="preserve">Wikipedia	</v>
      <v xml:space="preserve">CC-BY-SA	</v>
      <v xml:space="preserve">http://pt.wikipedia.org/wiki/Caraguatatuba	</v>
      <v xml:space="preserve">http://creativecommons.org/licenses/by-sa/3.0/	</v>
    </spb>
    <spb s="10">
      <v>64</v>
      <v>65</v>
      <v>65</v>
      <v>66</v>
      <v>65</v>
      <v>65</v>
      <v>64</v>
      <v>64</v>
      <v>64</v>
    </spb>
    <spb s="0">
      <v xml:space="preserve">Wikipedia	</v>
      <v xml:space="preserve">Public domain	</v>
      <v xml:space="preserve">http://pt.wikipedia.org/wiki/Caraguatatuba	</v>
      <v xml:space="preserve">http://en.wikipedia.org/wiki/Public_domain	</v>
    </spb>
    <spb s="0">
      <v xml:space="preserve">Wikipedia	Wikipedia	</v>
      <v xml:space="preserve">CC-BY-SA	CC-BY-SA	</v>
      <v xml:space="preserve">http://pt.wikipedia.org/wiki/Cruzeiro_(São_Paulo)	http://it.wikipedia.org/wiki/Cruzeiro_(San_Paolo)	</v>
      <v xml:space="preserve">http://creativecommons.org/licenses/by-sa/3.0/	http://creativecommons.org/licenses/by-sa/3.0/	</v>
    </spb>
    <spb s="0">
      <v xml:space="preserve">Wikipedia	</v>
      <v xml:space="preserve">CC-BY-SA	</v>
      <v xml:space="preserve">http://en.wikipedia.org/wiki/Cruzeiro,_São_Paulo	</v>
      <v xml:space="preserve">http://creativecommons.org/licenses/by-sa/3.0/	</v>
    </spb>
    <spb s="0">
      <v xml:space="preserve">Wikipedia	</v>
      <v xml:space="preserve">CC-BY-SA	</v>
      <v xml:space="preserve">http://pt.wikipedia.org/wiki/Cruzeiro_(São_Paulo)	</v>
      <v xml:space="preserve">http://creativecommons.org/licenses/by-sa/3.0/	</v>
    </spb>
    <spb s="0">
      <v xml:space="preserve">Wikipedia	Wikipedia	Wikipedia	</v>
      <v xml:space="preserve">CC-BY-SA	CC-BY-SA	CC-BY-SA	</v>
      <v xml:space="preserve">http://en.wikipedia.org/wiki/Cruzeiro,_São_Paulo	http://pt.wikipedia.org/wiki/Cruzeiro_(São_Paulo)	http://it.wikipedia.org/wiki/Cruzeiro_(San_Paolo)	</v>
      <v xml:space="preserve">http://creativecommons.org/licenses/by-sa/3.0/	http://creativecommons.org/licenses/by-sa/3.0/	http://creativecommons.org/licenses/by-sa/3.0/	</v>
    </spb>
    <spb s="1">
      <v>69</v>
      <v>70</v>
      <v>71</v>
      <v>70</v>
      <v>69</v>
      <v>72</v>
      <v>72</v>
    </spb>
    <spb s="0">
      <v xml:space="preserve">Wikipedia	</v>
      <v xml:space="preserve">Public domain	</v>
      <v xml:space="preserve">http://it.wikipedia.org/wiki/Cruzeiro_(San_Paolo)	</v>
      <v xml:space="preserve">http://en.wikipedia.org/wiki/Public_domain	</v>
    </spb>
    <spb s="0">
      <v xml:space="preserve">Wikipedia	Wikipedia	</v>
      <v xml:space="preserve">CC-BY-SA	CC-BY-SA	</v>
      <v xml:space="preserve">http://pt.wikipedia.org/wiki/Cunha_(São_Paulo)	http://it.wikipedia.org/wiki/Cunha	</v>
      <v xml:space="preserve">http://creativecommons.org/licenses/by-sa/3.0/	http://creativecommons.org/licenses/by-sa/3.0/	</v>
    </spb>
    <spb s="0">
      <v xml:space="preserve">Wikipedia	</v>
      <v xml:space="preserve">CC-BY-SA	</v>
      <v xml:space="preserve">http://en.wikipedia.org/wiki/Cunha,_São_Paulo	</v>
      <v xml:space="preserve">http://creativecommons.org/licenses/by-sa/3.0/	</v>
    </spb>
    <spb s="0">
      <v xml:space="preserve">Wikipedia	</v>
      <v xml:space="preserve">CC-BY-SA	</v>
      <v xml:space="preserve">http://pt.wikipedia.org/wiki/Cunha_(São_Paulo)	</v>
      <v xml:space="preserve">http://creativecommons.org/licenses/by-sa/3.0/	</v>
    </spb>
    <spb s="0">
      <v xml:space="preserve">Wikipedia	Wikipedia	Wikipedia	</v>
      <v xml:space="preserve">CC-BY-SA	CC-BY-SA	CC-BY-SA	</v>
      <v xml:space="preserve">http://en.wikipedia.org/wiki/Cunha,_São_Paulo	http://pt.wikipedia.org/wiki/Cunha_(São_Paulo)	http://it.wikipedia.org/wiki/Cunha	</v>
      <v xml:space="preserve">http://creativecommons.org/licenses/by-sa/3.0/	http://creativecommons.org/licenses/by-sa/3.0/	http://creativecommons.org/licenses/by-sa/3.0/	</v>
    </spb>
    <spb s="1">
      <v>75</v>
      <v>76</v>
      <v>77</v>
      <v>76</v>
      <v>75</v>
      <v>78</v>
      <v>78</v>
    </spb>
    <spb s="0">
      <v xml:space="preserve">Wikipedia	</v>
      <v xml:space="preserve">Public domain	</v>
      <v xml:space="preserve">http://fr.wikipedia.org/wiki/Cunha_(São_Paulo)	</v>
      <v xml:space="preserve">http://en.wikipedia.org/wiki/Public_domain	</v>
    </spb>
    <spb s="0">
      <v xml:space="preserve">Wikipedia	Wikipedia	</v>
      <v xml:space="preserve">CC-BY-SA	CC-BY-SA	</v>
      <v xml:space="preserve">http://pt.wikipedia.org/wiki/Guaratinguetá	http://vi.wikipedia.org/wiki/index.html?curid=285079	</v>
      <v xml:space="preserve">http://creativecommons.org/licenses/by-sa/3.0/	http://creativecommons.org/licenses/by-sa/3.0/	</v>
    </spb>
    <spb s="0">
      <v xml:space="preserve">Wikipedia	</v>
      <v xml:space="preserve">CC-BY-SA	</v>
      <v xml:space="preserve">http://en.wikipedia.org/wiki/Guaratinguetá	</v>
      <v xml:space="preserve">http://creativecommons.org/licenses/by-sa/3.0/	</v>
    </spb>
    <spb s="0">
      <v xml:space="preserve">Wikipedia	</v>
      <v xml:space="preserve">CC-BY-SA	</v>
      <v xml:space="preserve">http://pt.wikipedia.org/wiki/Guaratinguetá	</v>
      <v xml:space="preserve">http://creativecommons.org/licenses/by-sa/3.0/	</v>
    </spb>
    <spb s="0">
      <v xml:space="preserve">Wikipedia	Wikipedia	Wikipedia	</v>
      <v xml:space="preserve">CC-BY-SA	CC-BY-SA	CC-BY-SA	</v>
      <v xml:space="preserve">http://en.wikipedia.org/wiki/Guaratinguetá	http://pt.wikipedia.org/wiki/Guaratinguetá	http://vi.wikipedia.org/wiki/index.html?curid=285079	</v>
      <v xml:space="preserve">http://creativecommons.org/licenses/by-sa/3.0/	http://creativecommons.org/licenses/by-sa/3.0/	http://creativecommons.org/licenses/by-sa/3.0/	</v>
    </spb>
    <spb s="1">
      <v>81</v>
      <v>82</v>
      <v>83</v>
      <v>82</v>
      <v>81</v>
      <v>84</v>
      <v>84</v>
    </spb>
    <spb s="0">
      <v xml:space="preserve">Wikipedia	</v>
      <v xml:space="preserve">Public domain	</v>
      <v xml:space="preserve">http://it.wikipedia.org/wiki/Guaratinguetá	</v>
      <v xml:space="preserve">http://en.wikipedia.org/wiki/Public_domain	</v>
    </spb>
    <spb s="0">
      <v xml:space="preserve">Wikipedia	Wikipedia	</v>
      <v xml:space="preserve">CC-BY-SA	CC-BY-SA	</v>
      <v xml:space="preserve">http://pt.wikipedia.org/wiki/Igaratá	http://zh.wikipedia.org/zh-tw/index.html?curid=3239486	</v>
      <v xml:space="preserve">http://creativecommons.org/licenses/by-sa/3.0/	http://creativecommons.org/licenses/by-sa/3.0/	</v>
    </spb>
    <spb s="0">
      <v xml:space="preserve">Wikipedia	</v>
      <v xml:space="preserve">CC-BY-SA	</v>
      <v xml:space="preserve">http://en.wikipedia.org/wiki/Igaratá	</v>
      <v xml:space="preserve">http://creativecommons.org/licenses/by-sa/3.0/	</v>
    </spb>
    <spb s="0">
      <v xml:space="preserve">Wikipedia	Wikipedia	Wikipedia	</v>
      <v xml:space="preserve">CC-BY-SA	CC-BY-SA	CC-BY-SA	</v>
      <v xml:space="preserve">http://en.wikipedia.org/wiki/Igaratá	http://pt.wikipedia.org/wiki/Igaratá	http://zh.wikipedia.org/zh-tw/index.html?curid=3239486	</v>
      <v xml:space="preserve">http://creativecommons.org/licenses/by-sa/3.0/	http://creativecommons.org/licenses/by-sa/3.0/	http://creativecommons.org/licenses/by-sa/3.0/	</v>
    </spb>
    <spb s="1">
      <v>87</v>
      <v>88</v>
      <v>87</v>
      <v>88</v>
      <v>87</v>
      <v>89</v>
      <v>89</v>
    </spb>
    <spb s="0">
      <v xml:space="preserve">Wikipedia	</v>
      <v xml:space="preserve">Public domain	</v>
      <v xml:space="preserve">http://pt.wikipedia.org/wiki/Igaratá	</v>
      <v xml:space="preserve">http://en.wikipedia.org/wiki/Public_domain	</v>
    </spb>
    <spb s="0">
      <v xml:space="preserve">Wikipedia	Wikipedia	</v>
      <v xml:space="preserve">CC-BY-SA	CC-BY-SA	</v>
      <v xml:space="preserve">http://en.wikipedia.org/wiki/Ilhabela	http://pt.wikipedia.org/wiki/Ilhabela	</v>
      <v xml:space="preserve">http://creativecommons.org/licenses/by-sa/3.0/	http://creativecommons.org/licenses/by-sa/3.0/	</v>
    </spb>
    <spb s="0">
      <v xml:space="preserve">Wikipedia	</v>
      <v xml:space="preserve">CC-BY-SA	</v>
      <v xml:space="preserve">http://en.wikipedia.org/wiki/Ilhabela	</v>
      <v xml:space="preserve">http://creativecommons.org/licenses/by-sa/3.0/	</v>
    </spb>
    <spb s="0">
      <v xml:space="preserve">Wikipedia	</v>
      <v xml:space="preserve">CC-BY-SA	</v>
      <v xml:space="preserve">http://pt.wikipedia.org/wiki/Ilhabela	</v>
      <v xml:space="preserve">http://creativecommons.org/licenses/by-sa/3.0/	</v>
    </spb>
    <spb s="0">
      <v xml:space="preserve">Wikipedia	Wikipedia	Wikipedia	Wikipedia	</v>
      <v xml:space="preserve">CC-BY-SA	CC-BY-SA	CC-BY-SA	CC-BY-SA	</v>
      <v xml:space="preserve">http://en.wikipedia.org/wiki/Ilhabela	http://pt.wikipedia.org/wiki/Ilhabela	http://es.wikipedia.org/wiki/Ilhabela	http://fr.wikipedia.org/wiki/Ilhabela	</v>
      <v xml:space="preserve">http://creativecommons.org/licenses/by-sa/3.0/	http://creativecommons.org/licenses/by-sa/3.0/	http://creativecommons.org/licenses/by-sa/3.0/	http://creativecommons.org/licenses/by-sa/3.0/	</v>
    </spb>
    <spb s="10">
      <v>92</v>
      <v>93</v>
      <v>93</v>
      <v>94</v>
      <v>93</v>
      <v>93</v>
      <v>92</v>
      <v>92</v>
      <v>95</v>
    </spb>
    <spb s="0">
      <v xml:space="preserve">Wikipedia	</v>
      <v xml:space="preserve">Public domain	</v>
      <v xml:space="preserve">http://it.wikipedia.org/wiki/Ilhabela	</v>
      <v xml:space="preserve">http://en.wikipedia.org/wiki/Public_domain	</v>
    </spb>
    <spb s="0">
      <v xml:space="preserve">Wikipedia	Wikipedia	</v>
      <v xml:space="preserve">CC-BY-SA	CC-BY-SA	</v>
      <v xml:space="preserve">http://pt.wikipedia.org/wiki/Jacareí	http://zh.wikipedia.org/zh-tw/index.html?curid=3239487	</v>
      <v xml:space="preserve">http://creativecommons.org/licenses/by-sa/3.0/	http://creativecommons.org/licenses/by-sa/3.0/	</v>
    </spb>
    <spb s="0">
      <v xml:space="preserve">Wikipedia	</v>
      <v xml:space="preserve">CC-BY-SA	</v>
      <v xml:space="preserve">http://en.wikipedia.org/wiki/Jacareí	</v>
      <v xml:space="preserve">http://creativecommons.org/licenses/by-sa/3.0/	</v>
    </spb>
    <spb s="0">
      <v xml:space="preserve">Wikipedia	</v>
      <v xml:space="preserve">CC-BY-SA	</v>
      <v xml:space="preserve">http://pt.wikipedia.org/wiki/Jacareí	</v>
      <v xml:space="preserve">http://creativecommons.org/licenses/by-sa/3.0/	</v>
    </spb>
    <spb s="0">
      <v xml:space="preserve">Wikipedia	Wikipedia	Wikipedia	</v>
      <v xml:space="preserve">CC-BY-SA	CC-BY-SA	CC-BY-SA	</v>
      <v xml:space="preserve">http://en.wikipedia.org/wiki/Jacareí	http://pt.wikipedia.org/wiki/Jacareí	http://zh.wikipedia.org/zh-tw/index.html?curid=3239487	</v>
      <v xml:space="preserve">http://creativecommons.org/licenses/by-sa/3.0/	http://creativecommons.org/licenses/by-sa/3.0/	http://creativecommons.org/licenses/by-sa/3.0/	</v>
    </spb>
    <spb s="10">
      <v>98</v>
      <v>99</v>
      <v>99</v>
      <v>100</v>
      <v>99</v>
      <v>99</v>
      <v>98</v>
      <v>101</v>
      <v>101</v>
    </spb>
    <spb s="0">
      <v xml:space="preserve">Wikipedia	</v>
      <v xml:space="preserve">Public domain	</v>
      <v xml:space="preserve">http://en.wikipedia.org/wiki/Jacareí	</v>
      <v xml:space="preserve">http://en.wikipedia.org/wiki/Public_domain	</v>
    </spb>
    <spb s="0">
      <v xml:space="preserve">Wikipedia	Wikipedia	</v>
      <v xml:space="preserve">CC-BY-SA	CC-BY-SA	</v>
      <v xml:space="preserve">http://en.wikipedia.org/wiki/Jambeiro	http://pt.wikipedia.org/wiki/Jambeiro_(São_Paulo)	</v>
      <v xml:space="preserve">http://creativecommons.org/licenses/by-sa/3.0/	http://creativecommons.org/licenses/by-sa/3.0/	</v>
    </spb>
    <spb s="0">
      <v xml:space="preserve">Wikipedia	</v>
      <v xml:space="preserve">CC-BY-SA	</v>
      <v xml:space="preserve">http://en.wikipedia.org/wiki/Jambeiro	</v>
      <v xml:space="preserve">http://creativecommons.org/licenses/by-sa/3.0/	</v>
    </spb>
    <spb s="10">
      <v>104</v>
      <v>105</v>
      <v>105</v>
      <v>104</v>
      <v>105</v>
      <v>105</v>
      <v>104</v>
      <v>104</v>
      <v>104</v>
    </spb>
    <spb s="0">
      <v xml:space="preserve">Wikipedia	</v>
      <v xml:space="preserve">Public domain	</v>
      <v xml:space="preserve">http://pt.wikipedia.org/wiki/Jambeiro_(São_Paulo)	</v>
      <v xml:space="preserve">http://en.wikipedia.org/wiki/Public_domain	</v>
    </spb>
    <spb s="0">
      <v xml:space="preserve">Wikipedia	Wikipedia	</v>
      <v xml:space="preserve">CC-BY-SA	CC-BY-SA	</v>
      <v xml:space="preserve">http://en.wikipedia.org/wiki/Lagoinha	http://pt.wikipedia.org/wiki/Lagoinha_(São_Paulo)	</v>
      <v xml:space="preserve">http://creativecommons.org/licenses/by-sa/3.0/	http://creativecommons.org/licenses/by-sa/3.0/	</v>
    </spb>
    <spb s="0">
      <v xml:space="preserve">Wikipedia	</v>
      <v xml:space="preserve">CC-BY-SA	</v>
      <v xml:space="preserve">http://en.wikipedia.org/wiki/Lagoinha	</v>
      <v xml:space="preserve">http://creativecommons.org/licenses/by-sa/3.0/	</v>
    </spb>
    <spb s="0">
      <v xml:space="preserve">Wikipedia	</v>
      <v xml:space="preserve">CC-BY-SA	</v>
      <v xml:space="preserve">http://pt.wikipedia.org/wiki/Lagoinha_(São_Paulo)	</v>
      <v xml:space="preserve">http://creativecommons.org/licenses/by-sa/3.0/	</v>
    </spb>
    <spb s="1">
      <v>108</v>
      <v>109</v>
      <v>110</v>
      <v>109</v>
      <v>108</v>
      <v>108</v>
      <v>108</v>
    </spb>
    <spb s="0">
      <v xml:space="preserve">Wikipedia	</v>
      <v xml:space="preserve">CC BY-SA 4.0	</v>
      <v xml:space="preserve">http://fr.wikipedia.org/wiki/Lagoinha	</v>
      <v xml:space="preserve">https://creativecommons.org/licenses/by-sa/4.0	</v>
    </spb>
    <spb s="0">
      <v xml:space="preserve">Wikipedia	Wikipedia	</v>
      <v xml:space="preserve">CC-BY-SA	CC-BY-SA	</v>
      <v xml:space="preserve">http://en.wikipedia.org/wiki/Lavrinhas	http://pt.wikipedia.org/wiki/Lavrinhas	</v>
      <v xml:space="preserve">http://creativecommons.org/licenses/by-sa/3.0/	http://creativecommons.org/licenses/by-sa/3.0/	</v>
    </spb>
    <spb s="0">
      <v xml:space="preserve">Wikipedia	</v>
      <v xml:space="preserve">CC-BY-SA	</v>
      <v xml:space="preserve">http://en.wikipedia.org/wiki/Lavrinhas	</v>
      <v xml:space="preserve">http://creativecommons.org/licenses/by-sa/3.0/	</v>
    </spb>
    <spb s="0">
      <v xml:space="preserve">Wikipedia	</v>
      <v xml:space="preserve">CC-BY-SA	</v>
      <v xml:space="preserve">http://pt.wikipedia.org/wiki/Lavrinhas	</v>
      <v xml:space="preserve">http://creativecommons.org/licenses/by-sa/3.0/	</v>
    </spb>
    <spb s="10">
      <v>113</v>
      <v>114</v>
      <v>114</v>
      <v>115</v>
      <v>114</v>
      <v>114</v>
      <v>113</v>
      <v>113</v>
      <v>113</v>
    </spb>
    <spb s="3">
      <v>5</v>
      <v>Name</v>
      <v>LearnMoreOnLink</v>
    </spb>
    <spb s="0">
      <v xml:space="preserve">Wikipedia	Wikipedia	</v>
      <v xml:space="preserve">CC-BY-SA	CC-BY-SA	</v>
      <v xml:space="preserve">http://pt.wikipedia.org/wiki/Lorena_(São_Paulo)	http://it.wikipedia.org/wiki/Lorena_(Brasile)	</v>
      <v xml:space="preserve">http://creativecommons.org/licenses/by-sa/3.0/	http://creativecommons.org/licenses/by-sa/3.0/	</v>
    </spb>
    <spb s="0">
      <v xml:space="preserve">Wikipedia	</v>
      <v xml:space="preserve">CC-BY-SA	</v>
      <v xml:space="preserve">http://en.wikipedia.org/wiki/Lorena,_São_Paulo	</v>
      <v xml:space="preserve">http://creativecommons.org/licenses/by-sa/3.0/	</v>
    </spb>
    <spb s="0">
      <v xml:space="preserve">Wikipedia	</v>
      <v xml:space="preserve">CC-BY-SA	</v>
      <v xml:space="preserve">http://pt.wikipedia.org/wiki/Lorena_(São_Paulo)	</v>
      <v xml:space="preserve">http://creativecommons.org/licenses/by-sa/3.0/	</v>
    </spb>
    <spb s="0">
      <v xml:space="preserve">Wikipedia	Wikipedia	Wikipedia	</v>
      <v xml:space="preserve">CC-BY-SA	CC-BY-SA	CC-BY-SA	</v>
      <v xml:space="preserve">http://en.wikipedia.org/wiki/Lorena,_São_Paulo	http://pt.wikipedia.org/wiki/Lorena_(São_Paulo)	http://it.wikipedia.org/wiki/Lorena_(Brasile)	</v>
      <v xml:space="preserve">http://creativecommons.org/licenses/by-sa/3.0/	http://creativecommons.org/licenses/by-sa/3.0/	http://creativecommons.org/licenses/by-sa/3.0/	</v>
    </spb>
    <spb s="1">
      <v>118</v>
      <v>119</v>
      <v>120</v>
      <v>119</v>
      <v>118</v>
      <v>121</v>
      <v>121</v>
    </spb>
    <spb s="0">
      <v xml:space="preserve">Wikipedia	</v>
      <v xml:space="preserve">CC BY-SA 3.0	</v>
      <v xml:space="preserve">http://pt.wikipedia.org/wiki/Lorena_(São_Paulo)	</v>
      <v xml:space="preserve">https://creativecommons.org/licenses/by-sa/3.0	</v>
    </spb>
    <spb s="0">
      <v xml:space="preserve">Wikipedia	Wikipedia	</v>
      <v xml:space="preserve">CC-BY-SA	CC-BY-SA	</v>
      <v xml:space="preserve">http://pt.wikipedia.org/wiki/Monteiro_Lobato_(São_Paulo)	http://it.wikipedia.org/wiki/Monteiro_Lobato	</v>
      <v xml:space="preserve">http://creativecommons.org/licenses/by-sa/3.0/	http://creativecommons.org/licenses/by-sa/3.0/	</v>
    </spb>
    <spb s="0">
      <v xml:space="preserve">Wikipedia	</v>
      <v xml:space="preserve">CC-BY-SA	</v>
      <v xml:space="preserve">http://en.wikipedia.org/wiki/Monteiro_Lobato,_São_Paulo	</v>
      <v xml:space="preserve">http://creativecommons.org/licenses/by-sa/3.0/	</v>
    </spb>
    <spb s="0">
      <v xml:space="preserve">Wikipedia	</v>
      <v xml:space="preserve">CC-BY-SA	</v>
      <v xml:space="preserve">http://pt.wikipedia.org/wiki/Monteiro_Lobato_(São_Paulo)	</v>
      <v xml:space="preserve">http://creativecommons.org/licenses/by-sa/3.0/	</v>
    </spb>
    <spb s="0">
      <v xml:space="preserve">Wikipedia	Wikipedia	Wikipedia	</v>
      <v xml:space="preserve">CC-BY-SA	CC-BY-SA	CC-BY-SA	</v>
      <v xml:space="preserve">http://en.wikipedia.org/wiki/Monteiro_Lobato,_São_Paulo	http://pt.wikipedia.org/wiki/Monteiro_Lobato_(São_Paulo)	http://it.wikipedia.org/wiki/Monteiro_Lobato	</v>
      <v xml:space="preserve">http://creativecommons.org/licenses/by-sa/3.0/	http://creativecommons.org/licenses/by-sa/3.0/	http://creativecommons.org/licenses/by-sa/3.0/	</v>
    </spb>
    <spb s="1">
      <v>124</v>
      <v>125</v>
      <v>126</v>
      <v>125</v>
      <v>124</v>
      <v>127</v>
      <v>127</v>
    </spb>
    <spb s="0">
      <v xml:space="preserve">Wikipedia	</v>
      <v xml:space="preserve">Public domain	</v>
      <v xml:space="preserve">http://pt.wikipedia.org/wiki/Monteiro_Lobato_(São_Paulo)	</v>
      <v xml:space="preserve">http://en.wikipedia.org/wiki/Public_domain	</v>
    </spb>
    <spb s="0">
      <v xml:space="preserve">Wikipedia	Wikipedia	</v>
      <v xml:space="preserve">CC-BY-SA	CC-BY-SA	</v>
      <v xml:space="preserve">http://en.wikipedia.org/wiki/Natividade_da_Serra	http://pt.wikipedia.org/wiki/Natividade_da_Serra	</v>
      <v xml:space="preserve">http://creativecommons.org/licenses/by-sa/3.0/	http://creativecommons.org/licenses/by-sa/3.0/	</v>
    </spb>
    <spb s="0">
      <v xml:space="preserve">Wikipedia	</v>
      <v xml:space="preserve">CC-BY-SA	</v>
      <v xml:space="preserve">http://en.wikipedia.org/wiki/Natividade_da_Serra	</v>
      <v xml:space="preserve">http://creativecommons.org/licenses/by-sa/3.0/	</v>
    </spb>
    <spb s="0">
      <v xml:space="preserve">Wikipedia	</v>
      <v xml:space="preserve">CC-BY-SA	</v>
      <v xml:space="preserve">http://pt.wikipedia.org/wiki/Natividade_da_Serra	</v>
      <v xml:space="preserve">http://creativecommons.org/licenses/by-sa/3.0/	</v>
    </spb>
    <spb s="1">
      <v>130</v>
      <v>131</v>
      <v>132</v>
      <v>131</v>
      <v>130</v>
      <v>130</v>
      <v>130</v>
    </spb>
    <spb s="0">
      <v xml:space="preserve">Wikipedia	</v>
      <v xml:space="preserve">Public domain	</v>
      <v xml:space="preserve">http://pt.wikipedia.org/wiki/Natividade_da_Serra	</v>
      <v xml:space="preserve">http://en.wikipedia.org/wiki/Public_domain	</v>
    </spb>
    <spb s="0">
      <v xml:space="preserve">Wikipedia	Wikipedia	</v>
      <v xml:space="preserve">CC-BY-SA	CC-BY-SA	</v>
      <v xml:space="preserve">http://en.wikipedia.org/wiki/Paraibuna	http://pt.wikipedia.org/wiki/Paraibuna	</v>
      <v xml:space="preserve">http://creativecommons.org/licenses/by-sa/3.0/	http://creativecommons.org/licenses/by-sa/3.0/	</v>
    </spb>
    <spb s="0">
      <v xml:space="preserve">Wikipedia	</v>
      <v xml:space="preserve">CC-BY-SA	</v>
      <v xml:space="preserve">http://en.wikipedia.org/wiki/Paraibuna	</v>
      <v xml:space="preserve">http://creativecommons.org/licenses/by-sa/3.0/	</v>
    </spb>
    <spb s="0">
      <v xml:space="preserve">Wikipedia	</v>
      <v xml:space="preserve">CC-BY-SA	</v>
      <v xml:space="preserve">http://pt.wikipedia.org/wiki/Paraibuna	</v>
      <v xml:space="preserve">http://creativecommons.org/licenses/by-sa/3.0/	</v>
    </spb>
    <spb s="10">
      <v>135</v>
      <v>136</v>
      <v>136</v>
      <v>137</v>
      <v>136</v>
      <v>136</v>
      <v>135</v>
      <v>135</v>
      <v>135</v>
    </spb>
    <spb s="0">
      <v xml:space="preserve">Wikipedia	Wikipedia	</v>
      <v xml:space="preserve">CC-BY-SA	CC-BY-SA	</v>
      <v xml:space="preserve">http://en.wikipedia.org/wiki/Pindamonhangaba	http://pt.wikipedia.org/wiki/Pindamonhangaba	</v>
      <v xml:space="preserve">http://creativecommons.org/licenses/by-sa/3.0/	http://creativecommons.org/licenses/by-sa/3.0/	</v>
    </spb>
    <spb s="0">
      <v xml:space="preserve">Wikipedia	</v>
      <v xml:space="preserve">CC-BY-SA	</v>
      <v xml:space="preserve">http://en.wikipedia.org/wiki/Pindamonhangaba	</v>
      <v xml:space="preserve">http://creativecommons.org/licenses/by-sa/3.0/	</v>
    </spb>
    <spb s="0">
      <v xml:space="preserve">Wikipedia	</v>
      <v xml:space="preserve">CC-BY-SA	</v>
      <v xml:space="preserve">http://pt.wikipedia.org/wiki/Pindamonhangaba	</v>
      <v xml:space="preserve">http://creativecommons.org/licenses/by-sa/3.0/	</v>
    </spb>
    <spb s="1">
      <v>139</v>
      <v>140</v>
      <v>141</v>
      <v>140</v>
      <v>139</v>
      <v>139</v>
      <v>139</v>
    </spb>
    <spb s="0">
      <v xml:space="preserve">Wikipedia	</v>
      <v xml:space="preserve">Public domain	</v>
      <v xml:space="preserve">http://fr.wikipedia.org/wiki/Pindamonhangaba	</v>
      <v xml:space="preserve">http://en.wikipedia.org/wiki/Public_domain	</v>
    </spb>
    <spb s="0">
      <v xml:space="preserve">Wikipedia	Wikipedia	</v>
      <v xml:space="preserve">CC-BY-SA	CC-BY-SA	</v>
      <v xml:space="preserve">http://en.wikipedia.org/wiki/Piquete	http://pt.wikipedia.org/wiki/Piquete	</v>
      <v xml:space="preserve">http://creativecommons.org/licenses/by-sa/3.0/	http://creativecommons.org/licenses/by-sa/3.0/	</v>
    </spb>
    <spb s="0">
      <v xml:space="preserve">Wikipedia	</v>
      <v xml:space="preserve">CC-BY-SA	</v>
      <v xml:space="preserve">http://en.wikipedia.org/wiki/Piquete	</v>
      <v xml:space="preserve">http://creativecommons.org/licenses/by-sa/3.0/	</v>
    </spb>
    <spb s="0">
      <v xml:space="preserve">Wikipedia	</v>
      <v xml:space="preserve">CC-BY-SA	</v>
      <v xml:space="preserve">http://pt.wikipedia.org/wiki/Piquete	</v>
      <v xml:space="preserve">http://creativecommons.org/licenses/by-sa/3.0/	</v>
    </spb>
    <spb s="1">
      <v>144</v>
      <v>145</v>
      <v>146</v>
      <v>145</v>
      <v>144</v>
      <v>144</v>
      <v>144</v>
    </spb>
    <spb s="0">
      <v xml:space="preserve">Wikipedia	</v>
      <v xml:space="preserve">CC-BY-SA-3.0	</v>
      <v xml:space="preserve">http://pt.wikipedia.org/wiki/Piquete	</v>
      <v xml:space="preserve">http://creativecommons.org/licenses/by-sa/3.0/	</v>
    </spb>
    <spb s="0">
      <v xml:space="preserve">Wikipedia	Wikipedia	</v>
      <v xml:space="preserve">CC-BY-SA	CC-BY-SA	</v>
      <v xml:space="preserve">http://en.wikipedia.org/wiki/Potim	http://pt.wikipedia.org/wiki/Potim	</v>
      <v xml:space="preserve">http://creativecommons.org/licenses/by-sa/3.0/	http://creativecommons.org/licenses/by-sa/3.0/	</v>
    </spb>
    <spb s="0">
      <v xml:space="preserve">Wikipedia	</v>
      <v xml:space="preserve">CC-BY-SA	</v>
      <v xml:space="preserve">http://en.wikipedia.org/wiki/Potim	</v>
      <v xml:space="preserve">http://creativecommons.org/licenses/by-sa/3.0/	</v>
    </spb>
    <spb s="0">
      <v xml:space="preserve">Wikipedia	</v>
      <v xml:space="preserve">CC-BY-SA	</v>
      <v xml:space="preserve">http://pt.wikipedia.org/wiki/Potim	</v>
      <v xml:space="preserve">http://creativecommons.org/licenses/by-sa/3.0/	</v>
    </spb>
    <spb s="10">
      <v>149</v>
      <v>150</v>
      <v>150</v>
      <v>151</v>
      <v>150</v>
      <v>150</v>
      <v>149</v>
      <v>149</v>
      <v>149</v>
    </spb>
    <spb s="0">
      <v xml:space="preserve">Wikipedia	</v>
      <v xml:space="preserve">CC BY-SA 4.0	</v>
      <v xml:space="preserve">http://pt.wikipedia.org/wiki/Potim	</v>
      <v xml:space="preserve">https://creativecommons.org/licenses/by-sa/4.0	</v>
    </spb>
    <spb s="0">
      <v xml:space="preserve">Wikipedia	Wikipedia	</v>
      <v xml:space="preserve">CC-BY-SA	CC-BY-SA	</v>
      <v xml:space="preserve">http://pt.wikipedia.org/wiki/Queluz_(São_Paulo)	http://it.wikipedia.org/wiki/Queluz_(Brasile)	</v>
      <v xml:space="preserve">http://creativecommons.org/licenses/by-sa/3.0/	http://creativecommons.org/licenses/by-sa/3.0/	</v>
    </spb>
    <spb s="0">
      <v xml:space="preserve">Wikipedia	</v>
      <v xml:space="preserve">CC-BY-SA	</v>
      <v xml:space="preserve">http://en.wikipedia.org/wiki/Queluz,_São_Paulo	</v>
      <v xml:space="preserve">http://creativecommons.org/licenses/by-sa/3.0/	</v>
    </spb>
    <spb s="0">
      <v xml:space="preserve">Wikipedia	</v>
      <v xml:space="preserve">CC-BY-SA	</v>
      <v xml:space="preserve">http://it.wikipedia.org/wiki/Queluz_(Brasile)	</v>
      <v xml:space="preserve">http://creativecommons.org/licenses/by-sa/3.0/	</v>
    </spb>
    <spb s="0">
      <v xml:space="preserve">Wikipedia	</v>
      <v xml:space="preserve">CC-BY-SA	</v>
      <v xml:space="preserve">http://pt.wikipedia.org/wiki/Queluz_(São_Paulo)	</v>
      <v xml:space="preserve">http://creativecommons.org/licenses/by-sa/3.0/	</v>
    </spb>
    <spb s="0">
      <v xml:space="preserve">Wikipedia	Wikipedia	Wikipedia	</v>
      <v xml:space="preserve">CC-BY-SA	CC-BY-SA	CC-BY-SA	</v>
      <v xml:space="preserve">http://en.wikipedia.org/wiki/Queluz,_São_Paulo	http://pt.wikipedia.org/wiki/Queluz_(São_Paulo)	http://it.wikipedia.org/wiki/Queluz_(Brasile)	</v>
      <v xml:space="preserve">http://creativecommons.org/licenses/by-sa/3.0/	http://creativecommons.org/licenses/by-sa/3.0/	http://creativecommons.org/licenses/by-sa/3.0/	</v>
    </spb>
    <spb s="10">
      <v>154</v>
      <v>155</v>
      <v>156</v>
      <v>157</v>
      <v>156</v>
      <v>155</v>
      <v>154</v>
      <v>158</v>
      <v>158</v>
    </spb>
    <spb s="0">
      <v xml:space="preserve">Wikipedia	</v>
      <v xml:space="preserve">Public domain	</v>
      <v xml:space="preserve">http://it.wikipedia.org/wiki/Queluz_(Brasile)	</v>
      <v xml:space="preserve">http://en.wikipedia.org/wiki/Public_domain	</v>
    </spb>
    <spb s="0">
      <v xml:space="preserve">Wikipedia	Wikipedia	</v>
      <v xml:space="preserve">CC-BY-SA	CC-BY-SA	</v>
      <v xml:space="preserve">http://pt.wikipedia.org/wiki/Redenção_da_Serra	http://zh.wikipedia.org/zh-tw/index.html?curid=3239485	</v>
      <v xml:space="preserve">http://creativecommons.org/licenses/by-sa/3.0/	http://creativecommons.org/licenses/by-sa/3.0/	</v>
    </spb>
    <spb s="0">
      <v xml:space="preserve">Wikipedia	</v>
      <v xml:space="preserve">CC-BY-SA	</v>
      <v xml:space="preserve">http://en.wikipedia.org/wiki/Redenção_da_Serra	</v>
      <v xml:space="preserve">http://creativecommons.org/licenses/by-sa/3.0/	</v>
    </spb>
    <spb s="0">
      <v xml:space="preserve">Wikipedia	</v>
      <v xml:space="preserve">CC-BY-SA	</v>
      <v xml:space="preserve">http://pt.wikipedia.org/wiki/Redenção_da_Serra	</v>
      <v xml:space="preserve">http://creativecommons.org/licenses/by-sa/3.0/	</v>
    </spb>
    <spb s="0">
      <v xml:space="preserve">Wikipedia	Wikipedia	Wikipedia	</v>
      <v xml:space="preserve">CC-BY-SA	CC-BY-SA	CC-BY-SA	</v>
      <v xml:space="preserve">http://en.wikipedia.org/wiki/Redenção_da_Serra	http://pt.wikipedia.org/wiki/Redenção_da_Serra	http://zh.wikipedia.org/zh-tw/index.html?curid=3239485	</v>
      <v xml:space="preserve">http://creativecommons.org/licenses/by-sa/3.0/	http://creativecommons.org/licenses/by-sa/3.0/	http://creativecommons.org/licenses/by-sa/3.0/	</v>
    </spb>
    <spb s="1">
      <v>161</v>
      <v>162</v>
      <v>163</v>
      <v>162</v>
      <v>161</v>
      <v>164</v>
      <v>164</v>
    </spb>
    <spb s="0">
      <v xml:space="preserve">Wikipedia	</v>
      <v xml:space="preserve">Public domain	</v>
      <v xml:space="preserve">http://pt.wikipedia.org/wiki/Redenção_da_Serra	</v>
      <v xml:space="preserve">http://en.wikipedia.org/wiki/Public_domain	</v>
    </spb>
    <spb s="0">
      <v xml:space="preserve">Wikipedia	Wikipedia	</v>
      <v xml:space="preserve">CC-BY-SA	CC-BY-SA	</v>
      <v xml:space="preserve">http://en.wikipedia.org/wiki/Roseira	http://pt.wikipedia.org/wiki/Roseira	</v>
      <v xml:space="preserve">http://creativecommons.org/licenses/by-sa/3.0/	http://creativecommons.org/licenses/by-sa/3.0/	</v>
    </spb>
    <spb s="0">
      <v xml:space="preserve">Wikipedia	</v>
      <v xml:space="preserve">CC-BY-SA	</v>
      <v xml:space="preserve">http://en.wikipedia.org/wiki/Roseira	</v>
      <v xml:space="preserve">http://creativecommons.org/licenses/by-sa/3.0/	</v>
    </spb>
    <spb s="0">
      <v xml:space="preserve">Wikipedia	</v>
      <v xml:space="preserve">CC-BY-SA	</v>
      <v xml:space="preserve">http://pt.wikipedia.org/wiki/Roseira	</v>
      <v xml:space="preserve">http://creativecommons.org/licenses/by-sa/3.0/	</v>
    </spb>
    <spb s="10">
      <v>167</v>
      <v>168</v>
      <v>168</v>
      <v>169</v>
      <v>168</v>
      <v>168</v>
      <v>167</v>
      <v>167</v>
      <v>167</v>
    </spb>
    <spb s="0">
      <v xml:space="preserve">Wikipedia	Wikipedia	</v>
      <v xml:space="preserve">CC-BY-SA	CC-BY-SA	</v>
      <v xml:space="preserve">http://en.wikipedia.org/wiki/Santa_Branca	http://pt.wikipedia.org/wiki/Santa_Branca	</v>
      <v xml:space="preserve">http://creativecommons.org/licenses/by-sa/3.0/	http://creativecommons.org/licenses/by-sa/3.0/	</v>
    </spb>
    <spb s="0">
      <v xml:space="preserve">Wikipedia	</v>
      <v xml:space="preserve">CC-BY-SA	</v>
      <v xml:space="preserve">http://en.wikipedia.org/wiki/Santa_Branca	</v>
      <v xml:space="preserve">http://creativecommons.org/licenses/by-sa/3.0/	</v>
    </spb>
    <spb s="0">
      <v xml:space="preserve">Wikipedia	</v>
      <v xml:space="preserve">CC-BY-SA	</v>
      <v xml:space="preserve">http://pt.wikipedia.org/wiki/Santa_Branca	</v>
      <v xml:space="preserve">http://creativecommons.org/licenses/by-sa/3.0/	</v>
    </spb>
    <spb s="1">
      <v>171</v>
      <v>172</v>
      <v>173</v>
      <v>172</v>
      <v>171</v>
      <v>171</v>
      <v>171</v>
    </spb>
    <spb s="0">
      <v xml:space="preserve">Wikipedia	</v>
      <v xml:space="preserve">Public domain	</v>
      <v xml:space="preserve">http://en.wikipedia.org/wiki/Santa_Branca	</v>
      <v xml:space="preserve">http://en.wikipedia.org/wiki/Public_domain	</v>
    </spb>
    <spb s="0">
      <v xml:space="preserve">Wikipedia	Wikipedia	</v>
      <v xml:space="preserve">CC-BY-SA	CC-BY-SA	</v>
      <v xml:space="preserve">http://pt.wikipedia.org/wiki/Santo_Antônio_do_Pinhal	http://zh.wikipedia.org/zh-tw/index.html?curid=3239298	</v>
      <v xml:space="preserve">http://creativecommons.org/licenses/by-sa/3.0/	http://creativecommons.org/licenses/by-sa/3.0/	</v>
    </spb>
    <spb s="0">
      <v xml:space="preserve">Wikipedia	</v>
      <v xml:space="preserve">CC-BY-SA	</v>
      <v xml:space="preserve">http://en.wikipedia.org/wiki/Santo_Antônio_do_Pinhal	</v>
      <v xml:space="preserve">http://creativecommons.org/licenses/by-sa/3.0/	</v>
    </spb>
    <spb s="0">
      <v xml:space="preserve">Wikipedia	</v>
      <v xml:space="preserve">CC-BY-SA	</v>
      <v xml:space="preserve">http://pt.wikipedia.org/wiki/Santo_Antônio_do_Pinhal	</v>
      <v xml:space="preserve">http://creativecommons.org/licenses/by-sa/3.0/	</v>
    </spb>
    <spb s="0">
      <v xml:space="preserve">Wikipedia	Wikipedia	Wikipedia	</v>
      <v xml:space="preserve">CC-BY-SA	CC-BY-SA	CC-BY-SA	</v>
      <v xml:space="preserve">http://en.wikipedia.org/wiki/Santo_Antônio_do_Pinhal	http://pt.wikipedia.org/wiki/Santo_Antônio_do_Pinhal	http://zh.wikipedia.org/zh-tw/index.html?curid=3239298	</v>
      <v xml:space="preserve">http://creativecommons.org/licenses/by-sa/3.0/	http://creativecommons.org/licenses/by-sa/3.0/	http://creativecommons.org/licenses/by-sa/3.0/	</v>
    </spb>
    <spb s="1">
      <v>176</v>
      <v>177</v>
      <v>178</v>
      <v>177</v>
      <v>176</v>
      <v>179</v>
      <v>179</v>
    </spb>
    <spb s="0">
      <v xml:space="preserve">Wikipedia	</v>
      <v xml:space="preserve">Public domain	</v>
      <v xml:space="preserve">http://en.wikipedia.org/wiki/Santo_Antônio_do_Pinhal	</v>
      <v xml:space="preserve">http://en.wikipedia.org/wiki/Public_domain	</v>
    </spb>
    <spb s="0">
      <v xml:space="preserve">Wikipedia	Wikipedia	</v>
      <v xml:space="preserve">CC-BY-SA	CC-BY-SA	</v>
      <v xml:space="preserve">http://pt.wikipedia.org/wiki/São_Bento_do_Sapucaí	http://zh.wikipedia.org/zh-tw/index.html?curid=3239545	</v>
      <v xml:space="preserve">http://creativecommons.org/licenses/by-sa/3.0/	http://creativecommons.org/licenses/by-sa/3.0/	</v>
    </spb>
    <spb s="0">
      <v xml:space="preserve">Wikipedia	</v>
      <v xml:space="preserve">CC-BY-SA	</v>
      <v xml:space="preserve">http://en.wikipedia.org/wiki/São_Bento_do_Sapucaí	</v>
      <v xml:space="preserve">http://creativecommons.org/licenses/by-sa/3.0/	</v>
    </spb>
    <spb s="0">
      <v xml:space="preserve">Wikipedia	</v>
      <v xml:space="preserve">CC-BY-SA	</v>
      <v xml:space="preserve">http://pt.wikipedia.org/wiki/São_Bento_do_Sapucaí	</v>
      <v xml:space="preserve">http://creativecommons.org/licenses/by-sa/3.0/	</v>
    </spb>
    <spb s="0">
      <v xml:space="preserve">Wikipedia	Wikipedia	Wikipedia	</v>
      <v xml:space="preserve">CC-BY-SA	CC-BY-SA	CC-BY-SA	</v>
      <v xml:space="preserve">http://en.wikipedia.org/wiki/São_Bento_do_Sapucaí	http://pt.wikipedia.org/wiki/São_Bento_do_Sapucaí	http://zh.wikipedia.org/zh-tw/index.html?curid=3239545	</v>
      <v xml:space="preserve">http://creativecommons.org/licenses/by-sa/3.0/	http://creativecommons.org/licenses/by-sa/3.0/	http://creativecommons.org/licenses/by-sa/3.0/	</v>
    </spb>
    <spb s="10">
      <v>182</v>
      <v>183</v>
      <v>183</v>
      <v>184</v>
      <v>183</v>
      <v>183</v>
      <v>182</v>
      <v>185</v>
      <v>185</v>
    </spb>
    <spb s="0">
      <v xml:space="preserve">Wikipedia	</v>
      <v xml:space="preserve">CC BY-SA 3.0	</v>
      <v xml:space="preserve">http://pt.wikipedia.org/wiki/São_Bento_do_Sapucaí	</v>
      <v xml:space="preserve">https://creativecommons.org/licenses/by-sa/3.0	</v>
    </spb>
    <spb s="0">
      <v xml:space="preserve">Wikipedia	Wikipedia	</v>
      <v xml:space="preserve">CC-BY-SA	CC-BY-SA	</v>
      <v xml:space="preserve">http://pt.wikipedia.org/wiki/São_José_do_Barreiro	http://zh.wikipedia.org/zh-tw/index.html?curid=3239602	</v>
      <v xml:space="preserve">http://creativecommons.org/licenses/by-sa/3.0/	http://creativecommons.org/licenses/by-sa/3.0/	</v>
    </spb>
    <spb s="0">
      <v xml:space="preserve">Wikipedia	</v>
      <v xml:space="preserve">CC-BY-SA	</v>
      <v xml:space="preserve">http://en.wikipedia.org/wiki/São_José_do_Barreiro	</v>
      <v xml:space="preserve">http://creativecommons.org/licenses/by-sa/3.0/	</v>
    </spb>
    <spb s="0">
      <v xml:space="preserve">Wikipedia	</v>
      <v xml:space="preserve">CC-BY-SA	</v>
      <v xml:space="preserve">http://pt.wikipedia.org/wiki/São_José_do_Barreiro	</v>
      <v xml:space="preserve">http://creativecommons.org/licenses/by-sa/3.0/	</v>
    </spb>
    <spb s="0">
      <v xml:space="preserve">Wikipedia	Wikipedia	Wikipedia	</v>
      <v xml:space="preserve">CC-BY-SA	CC-BY-SA	CC-BY-SA	</v>
      <v xml:space="preserve">http://en.wikipedia.org/wiki/São_José_do_Barreiro	http://pt.wikipedia.org/wiki/São_José_do_Barreiro	http://zh.wikipedia.org/zh-tw/index.html?curid=3239602	</v>
      <v xml:space="preserve">http://creativecommons.org/licenses/by-sa/3.0/	http://creativecommons.org/licenses/by-sa/3.0/	http://creativecommons.org/licenses/by-sa/3.0/	</v>
    </spb>
    <spb s="1">
      <v>188</v>
      <v>189</v>
      <v>190</v>
      <v>189</v>
      <v>188</v>
      <v>191</v>
      <v>191</v>
    </spb>
    <spb s="0">
      <v xml:space="preserve">Wikipedia	</v>
      <v xml:space="preserve">Public domain	</v>
      <v xml:space="preserve">http://pt.wikipedia.org/wiki/São_José_do_Barreiro	</v>
      <v xml:space="preserve">http://en.wikipedia.org/wiki/Public_domain	</v>
    </spb>
    <spb s="0">
      <v xml:space="preserve">Wikipedia	Wikipedia	</v>
      <v xml:space="preserve">CC-BY-SA	CC-BY-SA	</v>
      <v xml:space="preserve">http://pt.wikipedia.org/wiki/São_José_dos_Campos	http://zh.wikipedia.org/zh-tw/index.html?curid=1515113	</v>
      <v xml:space="preserve">http://creativecommons.org/licenses/by-sa/3.0/	http://creativecommons.org/licenses/by-sa/3.0/	</v>
    </spb>
    <spb s="0">
      <v xml:space="preserve">Wikipedia	</v>
      <v xml:space="preserve">CC-BY-SA	</v>
      <v xml:space="preserve">http://en.wikipedia.org/wiki/São_José_dos_Campos	</v>
      <v xml:space="preserve">http://creativecommons.org/licenses/by-sa/3.0/	</v>
    </spb>
    <spb s="0">
      <v xml:space="preserve">Wikipedia	</v>
      <v xml:space="preserve">CC-BY-SA	</v>
      <v xml:space="preserve">http://pt.wikipedia.org/wiki/São_José_dos_Campos	</v>
      <v xml:space="preserve">http://creativecommons.org/licenses/by-sa/3.0/	</v>
    </spb>
    <spb s="0">
      <v xml:space="preserve">Wikipedia	Wikipedia	Wikipedia	</v>
      <v xml:space="preserve">CC-BY-SA	CC-BY-SA	CC-BY-SA	</v>
      <v xml:space="preserve">http://en.wikipedia.org/wiki/São_José_dos_Campos	http://pt.wikipedia.org/wiki/São_José_dos_Campos	http://zh.wikipedia.org/zh-tw/index.html?curid=1515113	</v>
      <v xml:space="preserve">http://creativecommons.org/licenses/by-sa/3.0/	http://creativecommons.org/licenses/by-sa/3.0/	http://creativecommons.org/licenses/by-sa/3.0/	</v>
    </spb>
    <spb s="1">
      <v>194</v>
      <v>195</v>
      <v>196</v>
      <v>195</v>
      <v>194</v>
      <v>197</v>
      <v>197</v>
    </spb>
    <spb s="0">
      <v xml:space="preserve">Wikipedia	</v>
      <v xml:space="preserve">Public domain	</v>
      <v xml:space="preserve">http://it.wikipedia.org/wiki/São_José_dos_Campos	</v>
      <v xml:space="preserve">http://en.wikipedia.org/wiki/Public_domain	</v>
    </spb>
    <spb s="0">
      <v xml:space="preserve">Wikipedia	Wikipedia	</v>
      <v xml:space="preserve">CC-BY-SA	CC-BY-SA	</v>
      <v xml:space="preserve">http://pt.wikipedia.org/wiki/São_Luiz_do_Paraitinga	http://zh.wikipedia.org/zh-tw/index.html?curid=3239614	</v>
      <v xml:space="preserve">http://creativecommons.org/licenses/by-sa/3.0/	http://creativecommons.org/licenses/by-sa/3.0/	</v>
    </spb>
    <spb s="0">
      <v xml:space="preserve">Wikipedia	Wikipedia	</v>
      <v xml:space="preserve">CC-BY-SA	CC-BY-SA	</v>
      <v xml:space="preserve">http://en.wikipedia.org/wiki/São_Luiz_do_Paraitinga	http://zh.wikipedia.org/zh-tw/index.html?curid=3239614	</v>
      <v xml:space="preserve">http://creativecommons.org/licenses/by-sa/3.0/	http://creativecommons.org/licenses/by-sa/3.0/	</v>
    </spb>
    <spb s="0">
      <v xml:space="preserve">Wikipedia	</v>
      <v xml:space="preserve">CC-BY-SA	</v>
      <v xml:space="preserve">http://zh.wikipedia.org/zh-tw/index.html?curid=3239614	</v>
      <v xml:space="preserve">http://creativecommons.org/licenses/by-sa/3.0/	</v>
    </spb>
    <spb s="0">
      <v xml:space="preserve">Wikipedia	</v>
      <v xml:space="preserve">CC-BY-SA	</v>
      <v xml:space="preserve">http://pt.wikipedia.org/wiki/São_Luiz_do_Paraitinga	</v>
      <v xml:space="preserve">http://creativecommons.org/licenses/by-sa/3.0/	</v>
    </spb>
    <spb s="0">
      <v xml:space="preserve">Wikipedia	</v>
      <v xml:space="preserve">CC-BY-SA	</v>
      <v xml:space="preserve">http://en.wikipedia.org/wiki/São_Luiz_do_Paraitinga	</v>
      <v xml:space="preserve">http://creativecommons.org/licenses/by-sa/3.0/	</v>
    </spb>
    <spb s="0">
      <v xml:space="preserve">Wikipedia	Wikipedia	Wikipedia	</v>
      <v xml:space="preserve">CC-BY-SA	CC-BY-SA	CC-BY-SA	</v>
      <v xml:space="preserve">http://en.wikipedia.org/wiki/São_Luiz_do_Paraitinga	http://pt.wikipedia.org/wiki/São_Luiz_do_Paraitinga	http://zh.wikipedia.org/zh-tw/index.html?curid=3239614	</v>
      <v xml:space="preserve">http://creativecommons.org/licenses/by-sa/3.0/	http://creativecommons.org/licenses/by-sa/3.0/	http://creativecommons.org/licenses/by-sa/3.0/	</v>
    </spb>
    <spb s="10">
      <v>200</v>
      <v>201</v>
      <v>202</v>
      <v>203</v>
      <v>202</v>
      <v>204</v>
      <v>200</v>
      <v>205</v>
      <v>205</v>
    </spb>
    <spb s="0">
      <v xml:space="preserve">Wikipedia	</v>
      <v xml:space="preserve">CC BY-SA 3.0	</v>
      <v xml:space="preserve">http://en.wikipedia.org/wiki/São_Luiz_do_Paraitinga	</v>
      <v xml:space="preserve">https://creativecommons.org/licenses/by-sa/3.0	</v>
    </spb>
    <spb s="0">
      <v xml:space="preserve">Wikipedia	saosebastiao.sp.gov.br	</v>
      <v xml:space="preserve">CC-BY-SA		</v>
      <v xml:space="preserve">http://pt.wikipedia.org/wiki/São_Sebastião_(São_Paulo)	http://www.saosebastiao.sp.gov.br/	</v>
      <v xml:space="preserve">http://creativecommons.org/licenses/by-sa/3.0/		</v>
    </spb>
    <spb s="0">
      <v xml:space="preserve">Wikipedia	</v>
      <v xml:space="preserve">CC-BY-SA	</v>
      <v xml:space="preserve">http://en.wikipedia.org/wiki/São_Sebastião,_São_Paulo	</v>
      <v xml:space="preserve">http://creativecommons.org/licenses/by-sa/3.0/	</v>
    </spb>
    <spb s="0">
      <v xml:space="preserve">Wikipedia	</v>
      <v xml:space="preserve">CC-BY-SA	</v>
      <v xml:space="preserve">http://pt.wikipedia.org/wiki/São_Sebastião_(São_Paulo)	</v>
      <v xml:space="preserve">http://creativecommons.org/licenses/by-sa/3.0/	</v>
    </spb>
    <spb s="0">
      <v xml:space="preserve">Wikipedia	Wikipedia	saosebastiao.sp.gov.br	</v>
      <v xml:space="preserve">CC-BY-SA	CC-BY-SA		</v>
      <v xml:space="preserve">http://en.wikipedia.org/wiki/São_Sebastião,_São_Paulo	http://pt.wikipedia.org/wiki/São_Sebastião_(São_Paulo)	http://www.saosebastiao.sp.gov.br/	</v>
      <v xml:space="preserve">http://creativecommons.org/licenses/by-sa/3.0/	http://creativecommons.org/licenses/by-sa/3.0/		</v>
    </spb>
    <spb s="1">
      <v>208</v>
      <v>209</v>
      <v>210</v>
      <v>209</v>
      <v>208</v>
      <v>211</v>
      <v>211</v>
    </spb>
    <spb s="0">
      <v xml:space="preserve">Wikipedia	</v>
      <v xml:space="preserve">CC-BY-SA-3.0	</v>
      <v xml:space="preserve">http://pt.wikipedia.org/wiki/São_Sebastião_(São_Paulo)	</v>
      <v xml:space="preserve">http://creativecommons.org/licenses/by-sa/3.0/	</v>
    </spb>
    <spb s="0">
      <v xml:space="preserve">Wikipedia	Wikipedia	</v>
      <v xml:space="preserve">CC-BY-SA	CC-BY-SA	</v>
      <v xml:space="preserve">http://en.wikipedia.org/wiki/Silveiras	http://pt.wikipedia.org/wiki/Silveiras_(São_Paulo)	</v>
      <v xml:space="preserve">http://creativecommons.org/licenses/by-sa/3.0/	http://creativecommons.org/licenses/by-sa/3.0/	</v>
    </spb>
    <spb s="0">
      <v xml:space="preserve">Wikipedia	</v>
      <v xml:space="preserve">CC-BY-SA	</v>
      <v xml:space="preserve">http://en.wikipedia.org/wiki/Silveiras	</v>
      <v xml:space="preserve">http://creativecommons.org/licenses/by-sa/3.0/	</v>
    </spb>
    <spb s="0">
      <v xml:space="preserve">Wikipedia	</v>
      <v xml:space="preserve">CC-BY-SA	</v>
      <v xml:space="preserve">http://pt.wikipedia.org/wiki/Silveiras_(São_Paulo)	</v>
      <v xml:space="preserve">http://creativecommons.org/licenses/by-sa/3.0/	</v>
    </spb>
    <spb s="1">
      <v>214</v>
      <v>215</v>
      <v>216</v>
      <v>215</v>
      <v>214</v>
      <v>214</v>
      <v>214</v>
    </spb>
    <spb s="0">
      <v xml:space="preserve">Wikipedia	</v>
      <v xml:space="preserve">Public domain	</v>
      <v xml:space="preserve">http://pt.wikipedia.org/wiki/Silveiras_(São_Paulo)	</v>
      <v xml:space="preserve">http://en.wikipedia.org/wiki/Public_domain	</v>
    </spb>
    <spb s="0">
      <v xml:space="preserve">Wikipedia	Wikipedia	</v>
      <v xml:space="preserve">CC-BY-SA	CC-BY-SA	</v>
      <v xml:space="preserve">http://pt.wikipedia.org/wiki/Taubaté	http://zh.wikipedia.org/zh-tw/index.html?curid=1212268	</v>
      <v xml:space="preserve">http://creativecommons.org/licenses/by-sa/3.0/	http://creativecommons.org/licenses/by-sa/3.0/	</v>
    </spb>
    <spb s="0">
      <v xml:space="preserve">Wikipedia	</v>
      <v xml:space="preserve">CC-BY-SA	</v>
      <v xml:space="preserve">http://en.wikipedia.org/wiki/Taubaté	</v>
      <v xml:space="preserve">http://creativecommons.org/licenses/by-sa/3.0/	</v>
    </spb>
    <spb s="0">
      <v xml:space="preserve">Wikipedia	</v>
      <v xml:space="preserve">CC-BY-SA	</v>
      <v xml:space="preserve">http://pt.wikipedia.org/wiki/Taubaté	</v>
      <v xml:space="preserve">http://creativecommons.org/licenses/by-sa/3.0/	</v>
    </spb>
    <spb s="0">
      <v xml:space="preserve">Wikipedia	Wikipedia	Wikipedia	</v>
      <v xml:space="preserve">CC-BY-SA	CC-BY-SA	CC-BY-SA	</v>
      <v xml:space="preserve">http://en.wikipedia.org/wiki/Taubaté	http://pt.wikipedia.org/wiki/Taubaté	http://zh.wikipedia.org/zh-tw/index.html?curid=1212268	</v>
      <v xml:space="preserve">http://creativecommons.org/licenses/by-sa/3.0/	http://creativecommons.org/licenses/by-sa/3.0/	http://creativecommons.org/licenses/by-sa/3.0/	</v>
    </spb>
    <spb s="1">
      <v>219</v>
      <v>220</v>
      <v>221</v>
      <v>220</v>
      <v>219</v>
      <v>222</v>
      <v>222</v>
    </spb>
    <spb s="0">
      <v xml:space="preserve">Wikipedia	Wikipedia	</v>
      <v xml:space="preserve">CC-BY-SA	CC-BY-SA	</v>
      <v xml:space="preserve">http://pt.wikipedia.org/wiki/Tremembé	http://zh.wikipedia.org/zh-tw/index.html?curid=3238974	</v>
      <v xml:space="preserve">http://creativecommons.org/licenses/by-sa/3.0/	http://creativecommons.org/licenses/by-sa/3.0/	</v>
    </spb>
    <spb s="0">
      <v xml:space="preserve">Wikipedia	</v>
      <v xml:space="preserve">CC-BY-SA	</v>
      <v xml:space="preserve">http://en.wikipedia.org/wiki/Tremembé	</v>
      <v xml:space="preserve">http://creativecommons.org/licenses/by-sa/3.0/	</v>
    </spb>
    <spb s="0">
      <v xml:space="preserve">Wikipedia	</v>
      <v xml:space="preserve">CC-BY-SA	</v>
      <v xml:space="preserve">http://pt.wikipedia.org/wiki/Tremembé	</v>
      <v xml:space="preserve">http://creativecommons.org/licenses/by-sa/3.0/	</v>
    </spb>
    <spb s="0">
      <v xml:space="preserve">Wikipedia	Wikipedia	Wikipedia	</v>
      <v xml:space="preserve">CC-BY-SA	CC-BY-SA	CC-BY-SA	</v>
      <v xml:space="preserve">http://en.wikipedia.org/wiki/Tremembé	http://pt.wikipedia.org/wiki/Tremembé	http://zh.wikipedia.org/zh-tw/index.html?curid=3238974	</v>
      <v xml:space="preserve">http://creativecommons.org/licenses/by-sa/3.0/	http://creativecommons.org/licenses/by-sa/3.0/	http://creativecommons.org/licenses/by-sa/3.0/	</v>
    </spb>
    <spb s="1">
      <v>224</v>
      <v>225</v>
      <v>226</v>
      <v>225</v>
      <v>224</v>
      <v>227</v>
      <v>227</v>
    </spb>
    <spb s="0">
      <v xml:space="preserve">Wikipedia	</v>
      <v xml:space="preserve">CC BY 3.0	</v>
      <v xml:space="preserve">http://pt.wikipedia.org/wiki/Tremembé	</v>
      <v xml:space="preserve">https://creativecommons.org/licenses/by/3.0	</v>
    </spb>
    <spb s="0">
      <v xml:space="preserve">Wikipedia	Wikipedia	</v>
      <v xml:space="preserve">CC-BY-SA	CC-BY-SA	</v>
      <v xml:space="preserve">http://en.wikipedia.org/wiki/Ubatuba	http://pt.wikipedia.org/wiki/Ubatuba	</v>
      <v xml:space="preserve">http://creativecommons.org/licenses/by-sa/3.0/	http://creativecommons.org/licenses/by-sa/3.0/	</v>
    </spb>
    <spb s="0">
      <v xml:space="preserve">Wikipedia	</v>
      <v xml:space="preserve">CC-BY-SA	</v>
      <v xml:space="preserve">http://en.wikipedia.org/wiki/Ubatuba	</v>
      <v xml:space="preserve">http://creativecommons.org/licenses/by-sa/3.0/	</v>
    </spb>
    <spb s="0">
      <v xml:space="preserve">Wikipedia	</v>
      <v xml:space="preserve">CC-BY-SA	</v>
      <v xml:space="preserve">http://pt.wikipedia.org/wiki/Ubatuba	</v>
      <v xml:space="preserve">http://creativecommons.org/licenses/by-sa/3.0/	</v>
    </spb>
    <spb s="10">
      <v>230</v>
      <v>231</v>
      <v>231</v>
      <v>232</v>
      <v>231</v>
      <v>231</v>
      <v>230</v>
      <v>230</v>
      <v>230</v>
    </spb>
    <spb s="0">
      <v xml:space="preserve">Wikipedia	</v>
      <v xml:space="preserve">CC BY-SA 4.0	</v>
      <v xml:space="preserve">http://en.wikipedia.org/wiki/Ubatuba	</v>
      <v xml:space="preserve">https://creativecommons.org/licenses/by-sa/4.0	</v>
    </spb>
  </spbData>
</supportingPropertyBags>
</file>

<file path=xl/richData/rdsupportingpropertybagstructure.xml><?xml version="1.0" encoding="utf-8"?>
<spbStructures xmlns="http://schemas.microsoft.com/office/spreadsheetml/2017/richdata2" count="19">
  <s>
    <k n="SourceText" t="s"/>
    <k n="LicenseText" t="s"/>
    <k n="SourceAddress" t="s"/>
    <k n="LicenseAddress" t="s"/>
  </s>
  <s>
    <k n="Nome" t="spb"/>
    <k n="`Área" t="spb"/>
    <k n="Descrição" t="spb"/>
    <k n="População" t="spb"/>
    <k n="UniqueName" t="spb"/>
    <k n="País/região" t="spb"/>
    <k n="Divisão administrativa 1 (Estado/província/outro)" t="spb"/>
  </s>
  <s>
    <k n="Nome" t="s"/>
    <k n="Área" t="s"/>
    <k n="Imagem" t="s"/>
    <k n="Latitude" t="s"/>
    <k n="Descrição" t="s"/>
    <k n="Longitude" t="s"/>
    <k n="População" t="s"/>
    <k n="UniqueName" t="s"/>
    <k n="VDPID/VSID" t="s"/>
    <k n="País/região" t="s"/>
    <k n="LearnMoreOnLink" t="s"/>
    <k n="Divisão administrativa 1 (Estado/província/outro)" t="s"/>
  </s>
  <s>
    <k n="^Order" t="spba"/>
    <k n="TitleProperty" t="s"/>
    <k n="SubTitleProperty" t="s"/>
  </s>
  <s>
    <k n="ShowInCardView" t="b"/>
    <k n="ShowInDotNotation" t="b"/>
    <k n="ShowInAutoComplete" t="b"/>
  </s>
  <s>
    <k n="UniqueName" t="spb"/>
    <k n="VDPID/VSID" t="spb"/>
    <k n="LearnMoreOnLink" t="spb"/>
  </s>
  <s>
    <k n="Nome" t="i"/>
    <k n="Imagem" t="i"/>
  </s>
  <s>
    <k n="link" t="s"/>
    <k n="logo" t="s"/>
    <k n="name" t="s"/>
  </s>
  <s>
    <k n="`Área" t="s"/>
    <k n="População" t="s"/>
  </s>
  <s>
    <k n="_Self" t="i"/>
  </s>
  <s>
    <k n="Nome" t="spb"/>
    <k n="`Área" t="spb"/>
    <k n="Latitude" t="spb"/>
    <k n="Descrição" t="spb"/>
    <k n="Longitude" t="spb"/>
    <k n="População" t="spb"/>
    <k n="UniqueName" t="spb"/>
    <k n="País/região" t="spb"/>
    <k n="Divisão administrativa 1 (Estado/província/outro)" t="spb"/>
  </s>
  <s>
    <k n="ShowInDotNotation" t="b"/>
    <k n="ShowInAutoComplete" t="b"/>
  </s>
  <s>
    <k n="Descrição" t="spb"/>
    <k n="UniqueName" t="spb"/>
    <k n="VDPID/VSID" t="spb"/>
    <k n="LearnMoreOnLink" t="spb"/>
  </s>
  <s>
    <k n="Nome" t="i"/>
    <k n="Imagem" t="i"/>
    <k n="Descrição" t="i"/>
  </s>
  <s>
    <k n="Nome" t="s"/>
    <k n="Área" t="s"/>
    <k n="Latitude" t="s"/>
    <k n="Descrição" t="s"/>
    <k n="Longitude" t="s"/>
    <k n="População" t="s"/>
    <k n="UniqueName" t="s"/>
    <k n="VDPID/VSID" t="s"/>
    <k n="País/região" t="s"/>
    <k n="LearnMoreOnLink" t="s"/>
    <k n="Divisão administrativa 1 (Estado/província/outro)" t="s"/>
  </s>
  <s>
    <k n="Nome" t="i"/>
    <k n="Descrição" t="i"/>
  </s>
  <s>
    <k n="Nome" t="i"/>
  </s>
  <s>
    <k n="Nome" t="spb"/>
    <k n="`Área" t="spb"/>
    <k n="Latitude" t="spb"/>
    <k n="Longitude" t="spb"/>
    <k n="População" t="spb"/>
    <k n="UniqueName" t="spb"/>
    <k n="País/região" t="spb"/>
    <k n="Divisão administrativa 1 (Estado/província/outro)" t="spb"/>
  </s>
  <s>
    <k n="Nome" t="s"/>
    <k n="Área" t="s"/>
    <k n="Imagem" t="s"/>
    <k n="Latitude" t="s"/>
    <k n="Longitude" t="s"/>
    <k n="População" t="s"/>
    <k n="UniqueName" t="s"/>
    <k n="VDPID/VSID" t="s"/>
    <k n="País/região" t="s"/>
    <k n="LearnMoreOnLink" t="s"/>
    <k n="Divisão administrativa 1 (Estado/província/outro)"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Pr n="RequiresInlineAttribution" t="b"/>
  </richProperties>
  <richStyles>
    <rSty>
      <rpv i="0">1</rpv>
    </rSty>
    <rSty>
      <rpv i="1">1</rpv>
    </rSty>
    <rSty dxfid="0">
      <rpv i="2">#,##0</rpv>
    </rSty>
    <rSty dxfid="1">
      <rpv i="2">0.0000</rpv>
    </rSty>
    <rSty>
      <rpv i="3">1</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Ano2" xr10:uid="{E0D30BFC-414E-4B9A-8066-1FB965E1571F}" sourceName="Ano">
  <pivotTables>
    <pivotTable tabId="12" name="Tabela dinâmica2"/>
  </pivotTables>
  <data>
    <tabular pivotCacheId="4482026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Ano3" xr10:uid="{18033357-8FA4-4022-A4B9-D94AC62CAEC9}" sourceName="Ano">
  <pivotTables>
    <pivotTable tabId="13" name="Tabela dinâmica3"/>
  </pivotTables>
  <data>
    <tabular pivotCacheId="47400094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Ano" xr10:uid="{F05D3131-E4B3-4173-884E-FBEAD9CADF74}" sourceName="Ano">
  <pivotTables>
    <pivotTable tabId="15" name="Tabela dinâmica7"/>
  </pivotTables>
  <data>
    <tabular pivotCacheId="73811259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Países" xr10:uid="{972A9838-AA0D-4E51-8FF1-3946D9093695}" sourceName="Países">
  <pivotTables>
    <pivotTable tabId="12" name="Tabela dinâmica2"/>
  </pivotTables>
  <data>
    <tabular pivotCacheId="448202649">
      <items count="6">
        <i x="0" s="1"/>
        <i x="1" s="1"/>
        <i x="2" s="1"/>
        <i x="3" s="1"/>
        <i x="5"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Rótulos_de_Linha" xr10:uid="{3168ACFA-E08B-42D6-B42A-6598475E1303}" sourceName="Rótulos de Linha">
  <pivotTables>
    <pivotTable tabId="15" name="Tabela dinâmica7"/>
  </pivotTables>
  <data>
    <tabular pivotCacheId="738112593">
      <items count="7">
        <i x="0" s="1"/>
        <i x="1" s="1"/>
        <i x="5" s="1"/>
        <i x="2" s="1"/>
        <i x="6" s="1"/>
        <i x="3"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Países1" xr10:uid="{F475EF19-86DE-44B0-9FE5-43B468FA6347}" sourceName="Países">
  <pivotTables>
    <pivotTable tabId="13" name="Tabela dinâmica3"/>
  </pivotTables>
  <data>
    <tabular pivotCacheId="474000941">
      <items count="6">
        <i x="4" s="1"/>
        <i x="1" s="1"/>
        <i x="3" s="1"/>
        <i x="0" s="1"/>
        <i x="5"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Ano1" xr10:uid="{6B1DB68E-01D6-4283-A20E-CC4C92F49F00}" sourceName="Ano">
  <pivotTables>
    <pivotTable tabId="17" name="Tabela dinâmica11"/>
  </pivotTables>
  <data>
    <tabular pivotCacheId="1266746566">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Codigo" xr10:uid="{5F98BEAA-7859-462B-ABD3-1FA17023FF19}" sourceName="Codigo">
  <pivotTables>
    <pivotTable tabId="17" name="Tabela dinâmica11"/>
  </pivotTables>
  <data>
    <tabular pivotCacheId="1266746566">
      <items count="6">
        <i x="0" s="1"/>
        <i x="1" s="1"/>
        <i x="5"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o 4" xr10:uid="{1EE36EF6-FF96-46DE-9E7F-E91951EB77E1}" cache="SegmentaçãodeDados_Ano2" caption="Ano" style="SlicerStyleDark6" rowHeight="241300"/>
  <slicer name="Ano 1" xr10:uid="{79E03088-B63E-43EA-B853-833331DA2128}" cache="SegmentaçãodeDados_Ano3" caption="Ano" style="SlicerStyleDark2" rowHeight="241300"/>
  <slicer name="Ano 5" xr10:uid="{D747E09D-553F-44CF-BEE2-B49670298082}" cache="SegmentaçãodeDados_Ano" caption="Ano" style="SlicerStyleDark1" rowHeight="241300"/>
  <slicer name="Países 1" xr10:uid="{A0D2E7E8-132E-46B2-BD25-8235A1227F46}" cache="SegmentaçãodeDados_Países" caption="Países" style="SlicerStyleDark6" rowHeight="241300"/>
  <slicer name="Rótulos de Linha 1" xr10:uid="{8AA828F1-B1BB-4BA2-A3B9-B93587E04CE3}" cache="SegmentaçãodeDados_Rótulos_de_Linha" caption="Rótulos de Linha" style="SlicerStyleDark1" rowHeight="241300"/>
  <slicer name="Países 2" xr10:uid="{230A8CF0-26B9-43CA-9D9E-3A4A0EAECA75}" cache="SegmentaçãodeDados_Países1" caption="Países" style="SlicerStyleDark2" rowHeight="241300"/>
  <slicer name="Ano 7" xr10:uid="{B4F9DE8F-52B0-4D85-8FA2-99EB379A263F}" cache="SegmentaçãodeDados_Ano1" caption="Ano" style="SlicerStyleDark4" rowHeight="241300"/>
  <slicer name="Codigo" xr10:uid="{AA03F528-E94E-413A-A2E8-15CDBF57F051}" cache="SegmentaçãodeDados_Codigo" caption="Codigo"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o 3" xr10:uid="{7C544651-84EF-4651-9D23-D1EAE5AC6644}" cache="SegmentaçãodeDados_Ano2" caption="Ano" style="SlicerStyleLight3" rowHeight="241300"/>
  <slicer name="Países" xr10:uid="{7B9904F7-87BE-4A37-96EC-A18F85A3F90D}" cache="SegmentaçãodeDados_Países" caption="Paíse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o" xr10:uid="{B1548F9B-D946-4625-A180-170CF7ECBC17}" cache="SegmentaçãodeDados_Ano3" caption="Ano" style="SlicerStyleDark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o 2" xr10:uid="{9B3B779E-B85A-49A3-B325-0FF283B67FE3}" cache="SegmentaçãodeDados_Ano" caption="Ano" style="SlicerStyleDark1" rowHeight="241300"/>
  <slicer name="Rótulos de Linha" xr10:uid="{1BE0CC66-E3CD-43ED-86A2-7198BE7121EA}" cache="SegmentaçãodeDados_Rótulos_de_Linha" caption="Rótulos de Linha"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o 6" xr10:uid="{33600EFE-BA9E-4F2E-8325-5ADD56042223}" cache="SegmentaçãodeDados_Ano1" caption="Ano"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B13:C18" totalsRowShown="0" headerRowDxfId="17" headerRowBorderDxfId="15" tableBorderDxfId="16" totalsRowBorderDxfId="14">
  <autoFilter ref="B13:C18" xr:uid="{00000000-0009-0000-0100-000001000000}"/>
  <sortState xmlns:xlrd2="http://schemas.microsoft.com/office/spreadsheetml/2017/richdata2" ref="B14:C18">
    <sortCondition descending="1" ref="C13:C18"/>
  </sortState>
  <tableColumns count="2">
    <tableColumn id="1" xr3:uid="{00000000-0010-0000-0000-000001000000}" name="Países" dataDxfId="13"/>
    <tableColumn id="2" xr3:uid="{00000000-0010-0000-0000-000002000000}" name="Soma de 2022 - Valor FOB (US$)"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a2" displayName="Tabela2" ref="E12:F17" totalsRowShown="0" headerRowDxfId="11" headerRowBorderDxfId="9" tableBorderDxfId="10">
  <autoFilter ref="E12:F17" xr:uid="{00000000-0009-0000-0100-000002000000}"/>
  <sortState xmlns:xlrd2="http://schemas.microsoft.com/office/spreadsheetml/2017/richdata2" ref="E13:F17">
    <sortCondition descending="1" ref="F12:F17"/>
  </sortState>
  <tableColumns count="2">
    <tableColumn id="1" xr3:uid="{00000000-0010-0000-0100-000001000000}" name="Países" dataDxfId="8"/>
    <tableColumn id="2" xr3:uid="{00000000-0010-0000-0100-000002000000}" name="Soma de 2021 - Valor FOB (US$)" dataDxf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ela14" displayName="Tabela14" ref="B20:D30" totalsRowShown="0" headerRowDxfId="6" headerRowBorderDxfId="4" tableBorderDxfId="5" totalsRowBorderDxfId="3">
  <autoFilter ref="B20:D30" xr:uid="{00000000-0009-0000-0100-000003000000}"/>
  <sortState xmlns:xlrd2="http://schemas.microsoft.com/office/spreadsheetml/2017/richdata2" ref="B21:C25">
    <sortCondition descending="1" ref="C13:C18"/>
  </sortState>
  <tableColumns count="3">
    <tableColumn id="1" xr3:uid="{00000000-0010-0000-0200-000001000000}" name="Países" dataDxfId="2"/>
    <tableColumn id="2" xr3:uid="{00000000-0010-0000-0200-000002000000}" name="Soma de 2022 - Valor FOB (US$)" dataDxfId="1"/>
    <tableColumn id="3" xr3:uid="{00000000-0010-0000-0200-000003000000}" name="An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5.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table" Target="../tables/table3.xml"/><Relationship Id="rId4"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abSelected="1" topLeftCell="AY1" zoomScale="73" zoomScaleNormal="73" workbookViewId="0">
      <selection activeCell="B64" sqref="B64"/>
    </sheetView>
  </sheetViews>
  <sheetFormatPr defaultColWidth="9.140625" defaultRowHeight="15"/>
  <cols>
    <col min="1" max="16384" width="9.140625" style="38"/>
  </cols>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27C3C-47B2-4895-BA46-6DFAD701B24C}">
  <dimension ref="A1:B8"/>
  <sheetViews>
    <sheetView workbookViewId="0">
      <selection activeCell="B1" sqref="B1"/>
    </sheetView>
  </sheetViews>
  <sheetFormatPr defaultRowHeight="15"/>
  <cols>
    <col min="1" max="1" width="76.140625" bestFit="1" customWidth="1"/>
    <col min="2" max="2" width="31.5703125" bestFit="1" customWidth="1"/>
  </cols>
  <sheetData>
    <row r="1" spans="1:2">
      <c r="A1" s="36" t="s">
        <v>0</v>
      </c>
      <c r="B1" t="s">
        <v>101</v>
      </c>
    </row>
    <row r="2" spans="1:2">
      <c r="A2" s="37" t="s">
        <v>97</v>
      </c>
      <c r="B2" s="42">
        <v>1454.885192</v>
      </c>
    </row>
    <row r="3" spans="1:2">
      <c r="A3" s="37" t="s">
        <v>67</v>
      </c>
      <c r="B3" s="42">
        <v>2355.1808259999998</v>
      </c>
    </row>
    <row r="4" spans="1:2">
      <c r="A4" s="37" t="s">
        <v>92</v>
      </c>
      <c r="B4" s="42">
        <v>2240.8097969999999</v>
      </c>
    </row>
    <row r="5" spans="1:2">
      <c r="A5" s="37" t="s">
        <v>100</v>
      </c>
      <c r="B5" s="42">
        <v>376.89094999999998</v>
      </c>
    </row>
    <row r="6" spans="1:2">
      <c r="A6" s="37" t="s">
        <v>99</v>
      </c>
      <c r="B6" s="42">
        <v>410.90735899999999</v>
      </c>
    </row>
    <row r="7" spans="1:2">
      <c r="A7" s="37" t="s">
        <v>98</v>
      </c>
      <c r="B7" s="42">
        <v>824.64263800000003</v>
      </c>
    </row>
    <row r="8" spans="1:2">
      <c r="A8" s="37" t="s">
        <v>41</v>
      </c>
      <c r="B8">
        <v>7663.3167619999995</v>
      </c>
    </row>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81E92-7256-41D4-A8DA-67632E086F7D}">
  <dimension ref="A1"/>
  <sheetViews>
    <sheetView workbookViewId="0">
      <selection activeCell="D3" sqref="D3"/>
    </sheetView>
  </sheetViews>
  <sheetFormatPr defaultRowHeight="15"/>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8E54D-5B6F-4E58-B753-F9AB62E3A34E}">
  <dimension ref="A1:B41"/>
  <sheetViews>
    <sheetView workbookViewId="0"/>
  </sheetViews>
  <sheetFormatPr defaultRowHeight="15"/>
  <cols>
    <col min="1" max="1" width="22.7109375" bestFit="1" customWidth="1"/>
    <col min="2" max="2" width="32.7109375" bestFit="1" customWidth="1"/>
  </cols>
  <sheetData>
    <row r="1" spans="1:2">
      <c r="A1" s="36" t="s">
        <v>0</v>
      </c>
      <c r="B1" t="s">
        <v>1</v>
      </c>
    </row>
    <row r="2" spans="1:2">
      <c r="A2" s="37" t="s">
        <v>2</v>
      </c>
      <c r="B2">
        <v>0</v>
      </c>
    </row>
    <row r="3" spans="1:2">
      <c r="A3" s="37" t="s">
        <v>3</v>
      </c>
      <c r="B3">
        <v>0</v>
      </c>
    </row>
    <row r="4" spans="1:2">
      <c r="A4" s="37" t="s">
        <v>4</v>
      </c>
      <c r="B4">
        <v>0</v>
      </c>
    </row>
    <row r="5" spans="1:2">
      <c r="A5" s="37" t="s">
        <v>5</v>
      </c>
      <c r="B5">
        <v>0</v>
      </c>
    </row>
    <row r="6" spans="1:2">
      <c r="A6" s="37" t="s">
        <v>6</v>
      </c>
      <c r="B6">
        <v>0</v>
      </c>
    </row>
    <row r="7" spans="1:2">
      <c r="A7" s="37" t="s">
        <v>7</v>
      </c>
      <c r="B7">
        <v>0</v>
      </c>
    </row>
    <row r="8" spans="1:2">
      <c r="A8" s="37" t="s">
        <v>8</v>
      </c>
      <c r="B8">
        <v>0</v>
      </c>
    </row>
    <row r="9" spans="1:2">
      <c r="A9" s="37" t="s">
        <v>9</v>
      </c>
      <c r="B9">
        <v>0</v>
      </c>
    </row>
    <row r="10" spans="1:2">
      <c r="A10" s="37" t="s">
        <v>10</v>
      </c>
      <c r="B10">
        <v>0</v>
      </c>
    </row>
    <row r="11" spans="1:2">
      <c r="A11" s="37" t="s">
        <v>11</v>
      </c>
      <c r="B11">
        <v>0</v>
      </c>
    </row>
    <row r="12" spans="1:2">
      <c r="A12" s="37" t="s">
        <v>12</v>
      </c>
      <c r="B12">
        <v>0</v>
      </c>
    </row>
    <row r="13" spans="1:2">
      <c r="A13" s="37" t="s">
        <v>13</v>
      </c>
      <c r="B13">
        <v>0</v>
      </c>
    </row>
    <row r="14" spans="1:2">
      <c r="A14" s="37" t="s">
        <v>14</v>
      </c>
      <c r="B14">
        <v>0</v>
      </c>
    </row>
    <row r="15" spans="1:2">
      <c r="A15" s="37" t="s">
        <v>15</v>
      </c>
      <c r="B15">
        <v>0</v>
      </c>
    </row>
    <row r="16" spans="1:2">
      <c r="A16" s="37" t="s">
        <v>16</v>
      </c>
      <c r="B16">
        <v>20.073249000000001</v>
      </c>
    </row>
    <row r="17" spans="1:2">
      <c r="A17" s="37" t="s">
        <v>17</v>
      </c>
      <c r="B17">
        <v>0</v>
      </c>
    </row>
    <row r="18" spans="1:2">
      <c r="A18" s="37" t="s">
        <v>18</v>
      </c>
      <c r="B18">
        <v>0</v>
      </c>
    </row>
    <row r="19" spans="1:2">
      <c r="A19" s="37" t="s">
        <v>19</v>
      </c>
      <c r="B19">
        <v>0</v>
      </c>
    </row>
    <row r="20" spans="1:2">
      <c r="A20" s="37" t="s">
        <v>20</v>
      </c>
      <c r="B20">
        <v>0</v>
      </c>
    </row>
    <row r="21" spans="1:2">
      <c r="A21" s="37" t="s">
        <v>21</v>
      </c>
      <c r="B21">
        <v>0</v>
      </c>
    </row>
    <row r="22" spans="1:2">
      <c r="A22" s="37" t="s">
        <v>22</v>
      </c>
      <c r="B22">
        <v>0</v>
      </c>
    </row>
    <row r="23" spans="1:2">
      <c r="A23" s="37" t="s">
        <v>23</v>
      </c>
      <c r="B23">
        <v>0</v>
      </c>
    </row>
    <row r="24" spans="1:2">
      <c r="A24" s="37" t="s">
        <v>24</v>
      </c>
      <c r="B24">
        <v>0</v>
      </c>
    </row>
    <row r="25" spans="1:2">
      <c r="A25" s="37" t="s">
        <v>25</v>
      </c>
      <c r="B25">
        <v>0</v>
      </c>
    </row>
    <row r="26" spans="1:2">
      <c r="A26" s="37" t="s">
        <v>26</v>
      </c>
      <c r="B26">
        <v>0</v>
      </c>
    </row>
    <row r="27" spans="1:2">
      <c r="A27" s="37" t="s">
        <v>27</v>
      </c>
      <c r="B27">
        <v>0</v>
      </c>
    </row>
    <row r="28" spans="1:2">
      <c r="A28" s="37" t="s">
        <v>28</v>
      </c>
      <c r="B28">
        <v>0</v>
      </c>
    </row>
    <row r="29" spans="1:2">
      <c r="A29" s="37" t="s">
        <v>29</v>
      </c>
      <c r="B29">
        <v>0</v>
      </c>
    </row>
    <row r="30" spans="1:2">
      <c r="A30" s="37" t="s">
        <v>30</v>
      </c>
      <c r="B30">
        <v>0</v>
      </c>
    </row>
    <row r="31" spans="1:2">
      <c r="A31" s="37" t="s">
        <v>31</v>
      </c>
      <c r="B31">
        <v>0</v>
      </c>
    </row>
    <row r="32" spans="1:2">
      <c r="A32" s="37" t="s">
        <v>32</v>
      </c>
      <c r="B32">
        <v>0</v>
      </c>
    </row>
    <row r="33" spans="1:2">
      <c r="A33" s="37" t="s">
        <v>33</v>
      </c>
      <c r="B33">
        <v>0</v>
      </c>
    </row>
    <row r="34" spans="1:2">
      <c r="A34" s="37" t="s">
        <v>34</v>
      </c>
      <c r="B34">
        <v>315.18947700000001</v>
      </c>
    </row>
    <row r="35" spans="1:2">
      <c r="A35" s="37" t="s">
        <v>35</v>
      </c>
      <c r="B35">
        <v>0</v>
      </c>
    </row>
    <row r="36" spans="1:2">
      <c r="A36" s="37" t="s">
        <v>36</v>
      </c>
      <c r="B36">
        <v>0</v>
      </c>
    </row>
    <row r="37" spans="1:2">
      <c r="A37" s="37" t="s">
        <v>37</v>
      </c>
      <c r="B37">
        <v>0</v>
      </c>
    </row>
    <row r="38" spans="1:2">
      <c r="A38" s="37" t="s">
        <v>38</v>
      </c>
      <c r="B38">
        <v>697.33223199999998</v>
      </c>
    </row>
    <row r="39" spans="1:2">
      <c r="A39" s="37" t="s">
        <v>39</v>
      </c>
      <c r="B39">
        <v>0</v>
      </c>
    </row>
    <row r="40" spans="1:2">
      <c r="A40" s="37" t="s">
        <v>40</v>
      </c>
      <c r="B40">
        <v>0</v>
      </c>
    </row>
    <row r="41" spans="1:2">
      <c r="A41" s="37" t="s">
        <v>41</v>
      </c>
      <c r="B41">
        <v>1032.5949579999999</v>
      </c>
    </row>
  </sheetData>
  <pageMargins left="0.511811024" right="0.511811024" top="0.78740157499999996" bottom="0.78740157499999996" header="0.31496062000000002" footer="0.31496062000000002"/>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642C-3011-4E63-A6F6-15498DA5A486}">
  <dimension ref="C1:N40"/>
  <sheetViews>
    <sheetView topLeftCell="D23" workbookViewId="0">
      <selection activeCell="H1" sqref="H1:I40"/>
    </sheetView>
  </sheetViews>
  <sheetFormatPr defaultRowHeight="15"/>
  <cols>
    <col min="3" max="3" width="27.28515625" bestFit="1" customWidth="1"/>
    <col min="4" max="4" width="25.7109375" bestFit="1" customWidth="1"/>
    <col min="8" max="8" width="27.28515625" bestFit="1" customWidth="1"/>
    <col min="9" max="9" width="25.7109375" bestFit="1" customWidth="1"/>
    <col min="12" max="12" width="10.28515625" bestFit="1" customWidth="1"/>
    <col min="14" max="14" width="10" bestFit="1" customWidth="1"/>
  </cols>
  <sheetData>
    <row r="1" spans="3:14">
      <c r="C1" s="6" t="s">
        <v>42</v>
      </c>
      <c r="D1" s="48" t="s">
        <v>43</v>
      </c>
      <c r="H1" t="s">
        <v>42</v>
      </c>
      <c r="I1" s="48" t="s">
        <v>44</v>
      </c>
    </row>
    <row r="2" spans="3:14">
      <c r="C2" s="6" t="e" vm="1">
        <v>#VALUE!</v>
      </c>
      <c r="D2" s="14">
        <v>0</v>
      </c>
      <c r="H2" s="6" t="e" vm="1">
        <v>#VALUE!</v>
      </c>
      <c r="I2" s="42">
        <v>0</v>
      </c>
      <c r="L2" s="42">
        <f t="shared" ref="L2:L5" si="0">K2+I2</f>
        <v>0</v>
      </c>
    </row>
    <row r="3" spans="3:14">
      <c r="C3" s="47" t="e" vm="2">
        <v>#VALUE!</v>
      </c>
      <c r="D3" s="14">
        <v>0</v>
      </c>
      <c r="H3" s="47" t="e" vm="2">
        <v>#VALUE!</v>
      </c>
      <c r="I3" s="42">
        <v>1.345434</v>
      </c>
      <c r="L3" s="42">
        <f t="shared" si="0"/>
        <v>1.345434</v>
      </c>
      <c r="M3">
        <v>1.35</v>
      </c>
    </row>
    <row r="4" spans="3:14">
      <c r="C4" s="47" t="e" vm="3">
        <v>#VALUE!</v>
      </c>
      <c r="D4" s="14">
        <v>0</v>
      </c>
      <c r="H4" s="47" t="e" vm="3">
        <v>#VALUE!</v>
      </c>
      <c r="I4" s="42">
        <v>0</v>
      </c>
      <c r="L4" s="42">
        <f t="shared" si="0"/>
        <v>0</v>
      </c>
    </row>
    <row r="5" spans="3:14">
      <c r="C5" s="47" t="e" vm="4">
        <v>#VALUE!</v>
      </c>
      <c r="D5" s="14">
        <v>0</v>
      </c>
      <c r="H5" s="47" t="e" vm="4">
        <v>#VALUE!</v>
      </c>
      <c r="I5" s="42">
        <v>0</v>
      </c>
      <c r="L5" s="42">
        <f t="shared" si="0"/>
        <v>0</v>
      </c>
      <c r="N5" s="18"/>
    </row>
    <row r="6" spans="3:14">
      <c r="C6" s="47" t="e" vm="5">
        <v>#VALUE!</v>
      </c>
      <c r="D6" s="14">
        <v>0</v>
      </c>
      <c r="H6" s="47" t="e" vm="5">
        <v>#VALUE!</v>
      </c>
      <c r="I6" s="42">
        <v>23.86</v>
      </c>
      <c r="K6" s="18">
        <v>7.0173699999999997</v>
      </c>
      <c r="L6" s="42">
        <f>K6+I6</f>
        <v>30.877369999999999</v>
      </c>
      <c r="M6">
        <v>23.86</v>
      </c>
      <c r="N6" s="18"/>
    </row>
    <row r="7" spans="3:14">
      <c r="C7" s="47" t="e" vm="6">
        <v>#VALUE!</v>
      </c>
      <c r="D7" s="14">
        <v>0</v>
      </c>
      <c r="H7" s="47" t="e" vm="6">
        <v>#VALUE!</v>
      </c>
      <c r="I7" s="42">
        <v>0</v>
      </c>
      <c r="L7" s="42">
        <f t="shared" ref="L7:L40" si="1">K7+I7</f>
        <v>0</v>
      </c>
      <c r="N7" s="18"/>
    </row>
    <row r="8" spans="3:14">
      <c r="C8" s="47" t="e" vm="7">
        <v>#VALUE!</v>
      </c>
      <c r="D8" s="14">
        <v>0</v>
      </c>
      <c r="H8" s="47" t="e" vm="7">
        <v>#VALUE!</v>
      </c>
      <c r="I8" s="42">
        <v>0.64</v>
      </c>
      <c r="K8" s="18">
        <v>0.63754900000000003</v>
      </c>
      <c r="L8" s="42">
        <f t="shared" si="1"/>
        <v>1.277549</v>
      </c>
      <c r="M8">
        <v>0.64</v>
      </c>
    </row>
    <row r="9" spans="3:14">
      <c r="C9" s="47" t="e" vm="8">
        <v>#VALUE!</v>
      </c>
      <c r="D9" s="14">
        <v>0</v>
      </c>
      <c r="H9" s="47" t="e" vm="8">
        <v>#VALUE!</v>
      </c>
      <c r="I9" s="42">
        <v>0</v>
      </c>
      <c r="L9" s="42">
        <f t="shared" si="1"/>
        <v>0</v>
      </c>
    </row>
    <row r="10" spans="3:14">
      <c r="C10" s="47" t="e" vm="9">
        <v>#VALUE!</v>
      </c>
      <c r="D10" s="14">
        <v>0</v>
      </c>
      <c r="H10" s="47" t="e" vm="9">
        <v>#VALUE!</v>
      </c>
      <c r="I10" s="42">
        <v>0</v>
      </c>
      <c r="L10" s="42">
        <f t="shared" si="1"/>
        <v>0</v>
      </c>
    </row>
    <row r="11" spans="3:14">
      <c r="C11" s="47" t="e" vm="10">
        <v>#VALUE!</v>
      </c>
      <c r="D11" s="14">
        <v>0</v>
      </c>
      <c r="H11" s="47" t="e" vm="10">
        <v>#VALUE!</v>
      </c>
      <c r="I11" s="42">
        <v>56.19</v>
      </c>
      <c r="K11" s="18">
        <v>11.474798</v>
      </c>
      <c r="L11" s="42">
        <f t="shared" si="1"/>
        <v>67.66479799999999</v>
      </c>
      <c r="M11">
        <v>56.19</v>
      </c>
    </row>
    <row r="12" spans="3:14">
      <c r="C12" s="47" t="e" vm="11">
        <v>#VALUE!</v>
      </c>
      <c r="D12" s="14">
        <v>0</v>
      </c>
      <c r="H12" s="47" t="e" vm="11">
        <v>#VALUE!</v>
      </c>
      <c r="I12" s="42">
        <v>0</v>
      </c>
      <c r="L12" s="42">
        <f t="shared" si="1"/>
        <v>0</v>
      </c>
    </row>
    <row r="13" spans="3:14">
      <c r="C13" s="47" t="e" vm="12">
        <v>#VALUE!</v>
      </c>
      <c r="D13" s="14">
        <v>5.22</v>
      </c>
      <c r="H13" s="47" t="e" vm="12">
        <v>#VALUE!</v>
      </c>
      <c r="I13" s="42">
        <v>6.73</v>
      </c>
      <c r="K13" s="18">
        <v>4.6654739999999997</v>
      </c>
      <c r="L13" s="42">
        <f t="shared" si="1"/>
        <v>11.395474</v>
      </c>
      <c r="M13">
        <v>6.73</v>
      </c>
    </row>
    <row r="14" spans="3:14">
      <c r="C14" s="47" t="e" vm="13">
        <v>#VALUE!</v>
      </c>
      <c r="D14" s="14">
        <v>0</v>
      </c>
      <c r="H14" s="47" t="e" vm="13">
        <v>#VALUE!</v>
      </c>
      <c r="I14" s="42">
        <v>0.01</v>
      </c>
      <c r="K14" s="18">
        <v>8.9999999999999993E-3</v>
      </c>
      <c r="L14" s="42">
        <f t="shared" si="1"/>
        <v>1.9E-2</v>
      </c>
      <c r="M14">
        <v>0.01</v>
      </c>
    </row>
    <row r="15" spans="3:14">
      <c r="C15" s="47" t="e" vm="14">
        <v>#VALUE!</v>
      </c>
      <c r="D15" s="14">
        <v>0</v>
      </c>
      <c r="H15" s="47" t="e" vm="14">
        <v>#VALUE!</v>
      </c>
      <c r="I15" s="42">
        <v>0</v>
      </c>
      <c r="L15" s="42">
        <f t="shared" si="1"/>
        <v>0</v>
      </c>
    </row>
    <row r="16" spans="3:14">
      <c r="C16" s="47" t="e" vm="15">
        <v>#VALUE!</v>
      </c>
      <c r="D16" s="14">
        <v>105.12</v>
      </c>
      <c r="H16" s="47" t="e" vm="15">
        <v>#VALUE!</v>
      </c>
      <c r="I16" s="42">
        <v>84.46</v>
      </c>
      <c r="K16" s="18">
        <v>82.512179000000003</v>
      </c>
      <c r="L16" s="42">
        <f t="shared" si="1"/>
        <v>166.97217899999998</v>
      </c>
      <c r="M16">
        <v>84.46</v>
      </c>
    </row>
    <row r="17" spans="3:13">
      <c r="C17" s="47" t="e" vm="16">
        <v>#VALUE!</v>
      </c>
      <c r="D17" s="14">
        <v>0</v>
      </c>
      <c r="H17" s="47" t="e" vm="16">
        <v>#VALUE!</v>
      </c>
      <c r="I17" s="42">
        <v>9.8400000000000007E-4</v>
      </c>
      <c r="L17" s="42">
        <f t="shared" si="1"/>
        <v>9.8400000000000007E-4</v>
      </c>
    </row>
    <row r="18" spans="3:13">
      <c r="C18" s="47" t="e" vm="17">
        <v>#VALUE!</v>
      </c>
      <c r="D18" s="14">
        <v>0</v>
      </c>
      <c r="H18" s="47" t="e" vm="17">
        <v>#VALUE!</v>
      </c>
      <c r="I18" s="42">
        <v>0</v>
      </c>
      <c r="L18" s="42">
        <f t="shared" si="1"/>
        <v>0</v>
      </c>
    </row>
    <row r="19" spans="3:13">
      <c r="C19" s="47" t="e" vm="18">
        <v>#VALUE!</v>
      </c>
      <c r="D19" s="14">
        <v>0</v>
      </c>
      <c r="H19" s="47" t="e" vm="18">
        <v>#VALUE!</v>
      </c>
      <c r="I19" s="42">
        <v>0</v>
      </c>
      <c r="L19" s="42">
        <f t="shared" si="1"/>
        <v>0</v>
      </c>
    </row>
    <row r="20" spans="3:13">
      <c r="C20" s="47" t="e" vm="19">
        <v>#VALUE!</v>
      </c>
      <c r="D20" s="14">
        <v>0</v>
      </c>
      <c r="H20" s="47" t="e" vm="19">
        <v>#VALUE!</v>
      </c>
      <c r="I20" s="42">
        <v>7.1720000000000004E-3</v>
      </c>
      <c r="K20" s="18">
        <v>2.7499999999999998E-3</v>
      </c>
      <c r="L20" s="42">
        <f t="shared" si="1"/>
        <v>9.9220000000000003E-3</v>
      </c>
      <c r="M20">
        <v>0.01</v>
      </c>
    </row>
    <row r="21" spans="3:13">
      <c r="C21" s="47" t="e" vm="20">
        <v>#VALUE!</v>
      </c>
      <c r="D21" s="14">
        <v>0</v>
      </c>
      <c r="H21" s="47" t="e" vm="20">
        <v>#VALUE!</v>
      </c>
      <c r="I21" s="42">
        <v>0</v>
      </c>
      <c r="L21" s="42">
        <f t="shared" si="1"/>
        <v>0</v>
      </c>
    </row>
    <row r="22" spans="3:13">
      <c r="C22" s="47" t="e" vm="21">
        <v>#VALUE!</v>
      </c>
      <c r="D22" s="14">
        <v>0</v>
      </c>
      <c r="H22" s="47" t="e" vm="21">
        <v>#VALUE!</v>
      </c>
      <c r="I22" s="42">
        <v>0</v>
      </c>
      <c r="L22" s="42">
        <f t="shared" si="1"/>
        <v>0</v>
      </c>
    </row>
    <row r="23" spans="3:13">
      <c r="C23" s="47" t="e" vm="22">
        <v>#VALUE!</v>
      </c>
      <c r="D23" s="14">
        <v>0</v>
      </c>
      <c r="H23" s="47" t="e" vm="22">
        <v>#VALUE!</v>
      </c>
      <c r="I23" s="42">
        <v>0.03</v>
      </c>
      <c r="K23" s="18">
        <v>2.6182E-2</v>
      </c>
      <c r="L23" s="42">
        <f t="shared" si="1"/>
        <v>5.6181999999999996E-2</v>
      </c>
      <c r="M23">
        <v>0.03</v>
      </c>
    </row>
    <row r="24" spans="3:13">
      <c r="C24" s="47" t="e" vm="23">
        <v>#VALUE!</v>
      </c>
      <c r="D24" s="14">
        <v>0</v>
      </c>
      <c r="H24" s="47" t="e" vm="23">
        <v>#VALUE!</v>
      </c>
      <c r="I24" s="42">
        <v>3.79</v>
      </c>
      <c r="K24" s="18">
        <v>1.3839090000000001</v>
      </c>
      <c r="L24" s="42">
        <f t="shared" si="1"/>
        <v>5.1739090000000001</v>
      </c>
      <c r="M24">
        <v>3.79</v>
      </c>
    </row>
    <row r="25" spans="3:13">
      <c r="C25" s="47" t="e" vm="24">
        <v>#VALUE!</v>
      </c>
      <c r="D25" s="14">
        <v>0</v>
      </c>
      <c r="H25" s="47" t="e" vm="24">
        <v>#VALUE!</v>
      </c>
      <c r="I25" s="42">
        <v>0</v>
      </c>
      <c r="L25" s="42">
        <f t="shared" si="1"/>
        <v>0</v>
      </c>
    </row>
    <row r="26" spans="3:13">
      <c r="C26" s="47" t="e" vm="25">
        <v>#VALUE!</v>
      </c>
      <c r="D26" s="14">
        <v>0</v>
      </c>
      <c r="H26" s="47" t="e" vm="25">
        <v>#VALUE!</v>
      </c>
      <c r="I26" s="42">
        <v>1.1079E-2</v>
      </c>
      <c r="L26" s="42">
        <f t="shared" si="1"/>
        <v>1.1079E-2</v>
      </c>
      <c r="M26">
        <v>0.01</v>
      </c>
    </row>
    <row r="27" spans="3:13">
      <c r="C27" s="47" t="e" vm="26">
        <v>#VALUE!</v>
      </c>
      <c r="D27" s="14">
        <v>0</v>
      </c>
      <c r="H27" s="47" t="e" vm="26">
        <v>#VALUE!</v>
      </c>
      <c r="I27" s="42">
        <v>0</v>
      </c>
      <c r="L27" s="42">
        <f t="shared" si="1"/>
        <v>0</v>
      </c>
    </row>
    <row r="28" spans="3:13">
      <c r="C28" s="47" t="e" vm="27">
        <v>#VALUE!</v>
      </c>
      <c r="D28" s="14">
        <v>0</v>
      </c>
      <c r="H28" s="47" t="e" vm="27">
        <v>#VALUE!</v>
      </c>
      <c r="I28" s="42">
        <v>0</v>
      </c>
      <c r="L28" s="42">
        <f t="shared" si="1"/>
        <v>0</v>
      </c>
    </row>
    <row r="29" spans="3:13">
      <c r="C29" s="47" t="e" vm="28">
        <v>#VALUE!</v>
      </c>
      <c r="D29" s="14">
        <v>0</v>
      </c>
      <c r="H29" s="47" t="e" vm="28">
        <v>#VALUE!</v>
      </c>
      <c r="I29" s="42">
        <v>0</v>
      </c>
      <c r="L29" s="42">
        <f t="shared" si="1"/>
        <v>0</v>
      </c>
    </row>
    <row r="30" spans="3:13">
      <c r="C30" s="47" t="e" vm="29">
        <v>#VALUE!</v>
      </c>
      <c r="D30" s="14">
        <v>0</v>
      </c>
      <c r="H30" s="47" t="e" vm="29">
        <v>#VALUE!</v>
      </c>
      <c r="I30" s="42">
        <v>0</v>
      </c>
      <c r="L30" s="42">
        <f t="shared" si="1"/>
        <v>0</v>
      </c>
    </row>
    <row r="31" spans="3:13">
      <c r="C31" s="47" t="e" vm="30">
        <v>#VALUE!</v>
      </c>
      <c r="D31" s="14">
        <v>0</v>
      </c>
      <c r="H31" s="47" t="e" vm="30">
        <v>#VALUE!</v>
      </c>
      <c r="I31" s="42">
        <v>0</v>
      </c>
      <c r="L31" s="42">
        <f t="shared" si="1"/>
        <v>0</v>
      </c>
    </row>
    <row r="32" spans="3:13">
      <c r="C32" s="47" t="e" vm="31">
        <v>#VALUE!</v>
      </c>
      <c r="D32" s="14">
        <v>0</v>
      </c>
      <c r="H32" s="47" t="e" vm="31">
        <v>#VALUE!</v>
      </c>
      <c r="I32" s="42">
        <v>0</v>
      </c>
      <c r="L32" s="42">
        <f t="shared" si="1"/>
        <v>0</v>
      </c>
    </row>
    <row r="33" spans="3:13">
      <c r="C33" s="47" t="e" vm="32">
        <v>#VALUE!</v>
      </c>
      <c r="D33" s="14">
        <v>0</v>
      </c>
      <c r="H33" s="47" t="e" vm="32">
        <v>#VALUE!</v>
      </c>
      <c r="I33" s="42">
        <v>0</v>
      </c>
      <c r="L33" s="42">
        <f t="shared" si="1"/>
        <v>0</v>
      </c>
    </row>
    <row r="34" spans="3:13">
      <c r="C34" s="47" t="e" vm="33">
        <v>#VALUE!</v>
      </c>
      <c r="D34" s="14">
        <v>3613.92</v>
      </c>
      <c r="H34" s="47" t="e" vm="33">
        <v>#VALUE!</v>
      </c>
      <c r="I34" s="42">
        <v>1168.06</v>
      </c>
      <c r="K34" s="18">
        <v>515.01630899999998</v>
      </c>
      <c r="L34" s="42">
        <f t="shared" si="1"/>
        <v>1683.076309</v>
      </c>
      <c r="M34">
        <v>1168.06</v>
      </c>
    </row>
    <row r="35" spans="3:13">
      <c r="C35" s="47" t="e" vm="34">
        <v>#VALUE!</v>
      </c>
      <c r="D35" s="14">
        <v>0</v>
      </c>
      <c r="H35" s="47" t="e" vm="34">
        <v>#VALUE!</v>
      </c>
      <c r="I35" s="42">
        <v>0</v>
      </c>
      <c r="L35" s="42">
        <f t="shared" si="1"/>
        <v>0</v>
      </c>
    </row>
    <row r="36" spans="3:13">
      <c r="C36" s="47" t="e" vm="35">
        <v>#VALUE!</v>
      </c>
      <c r="D36" s="14">
        <v>0</v>
      </c>
      <c r="H36" s="47" t="e" vm="35">
        <v>#VALUE!</v>
      </c>
      <c r="I36" s="42">
        <v>0</v>
      </c>
      <c r="L36" s="42">
        <f t="shared" si="1"/>
        <v>0</v>
      </c>
    </row>
    <row r="37" spans="3:13">
      <c r="C37" s="47" t="e" vm="36">
        <v>#VALUE!</v>
      </c>
      <c r="D37" s="14">
        <v>0</v>
      </c>
      <c r="H37" s="47" t="e" vm="36">
        <v>#VALUE!</v>
      </c>
      <c r="I37" s="42">
        <v>0</v>
      </c>
      <c r="L37" s="42">
        <f t="shared" si="1"/>
        <v>0</v>
      </c>
    </row>
    <row r="38" spans="3:13">
      <c r="C38" s="47" t="e" vm="37">
        <v>#VALUE!</v>
      </c>
      <c r="D38" s="14">
        <v>729.32</v>
      </c>
      <c r="H38" s="47" t="e" vm="37">
        <v>#VALUE!</v>
      </c>
      <c r="I38" s="42">
        <v>848.26</v>
      </c>
      <c r="K38" s="18">
        <v>264.22104400000001</v>
      </c>
      <c r="L38" s="42">
        <f t="shared" si="1"/>
        <v>1112.4810440000001</v>
      </c>
      <c r="M38">
        <v>848.26</v>
      </c>
    </row>
    <row r="39" spans="3:13">
      <c r="C39" s="47" t="e" vm="38">
        <v>#VALUE!</v>
      </c>
      <c r="D39" s="14">
        <v>0</v>
      </c>
      <c r="H39" s="47" t="e" vm="38">
        <v>#VALUE!</v>
      </c>
      <c r="I39" s="42">
        <v>3.333E-3</v>
      </c>
      <c r="K39" s="18">
        <v>3.333E-3</v>
      </c>
      <c r="L39" s="42">
        <f t="shared" si="1"/>
        <v>6.6660000000000001E-3</v>
      </c>
      <c r="M39">
        <v>3.3300000000000001E-3</v>
      </c>
    </row>
    <row r="40" spans="3:13">
      <c r="C40" s="47" t="e" vm="39">
        <v>#VALUE!</v>
      </c>
      <c r="D40" s="14">
        <v>0</v>
      </c>
      <c r="H40" s="47" t="e" vm="39">
        <v>#VALUE!</v>
      </c>
      <c r="I40" s="42">
        <v>0</v>
      </c>
      <c r="L40" s="42">
        <f t="shared" si="1"/>
        <v>0</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8"/>
  <sheetViews>
    <sheetView topLeftCell="C31" workbookViewId="0">
      <selection activeCell="C60" sqref="C60"/>
    </sheetView>
  </sheetViews>
  <sheetFormatPr defaultRowHeight="15"/>
  <cols>
    <col min="2" max="2" width="244.5703125" bestFit="1" customWidth="1"/>
    <col min="3" max="3" width="97.7109375" bestFit="1" customWidth="1"/>
    <col min="4" max="4" width="30.7109375" bestFit="1" customWidth="1"/>
    <col min="6" max="6" width="38.42578125" bestFit="1" customWidth="1"/>
    <col min="7" max="7" width="102.85546875" bestFit="1" customWidth="1"/>
    <col min="8" max="8" width="23.5703125" bestFit="1" customWidth="1"/>
    <col min="9" max="9" width="30.7109375" bestFit="1" customWidth="1"/>
  </cols>
  <sheetData>
    <row r="1" spans="1:9">
      <c r="A1" s="1"/>
    </row>
    <row r="3" spans="1:9">
      <c r="B3" s="49" t="s">
        <v>45</v>
      </c>
      <c r="C3" s="49"/>
      <c r="D3" s="49"/>
      <c r="F3" s="50"/>
      <c r="G3" s="50"/>
      <c r="H3" s="50"/>
      <c r="I3" s="50"/>
    </row>
    <row r="4" spans="1:9">
      <c r="B4" s="4" t="s">
        <v>46</v>
      </c>
      <c r="C4" s="4" t="s">
        <v>47</v>
      </c>
      <c r="D4" s="5" t="s">
        <v>48</v>
      </c>
      <c r="F4" s="7"/>
      <c r="G4" s="7"/>
      <c r="H4" s="7"/>
      <c r="I4" s="8"/>
    </row>
    <row r="5" spans="1:9">
      <c r="B5" s="3">
        <v>2709</v>
      </c>
      <c r="C5" s="3" t="s">
        <v>49</v>
      </c>
      <c r="D5" s="5">
        <v>562849656</v>
      </c>
      <c r="F5" s="9"/>
      <c r="G5" s="9"/>
      <c r="I5" s="2"/>
    </row>
    <row r="6" spans="1:9">
      <c r="B6" s="3" t="s">
        <v>50</v>
      </c>
      <c r="C6" s="3"/>
      <c r="D6" s="5">
        <v>562849656</v>
      </c>
      <c r="F6" s="9"/>
      <c r="G6" s="9"/>
      <c r="I6" s="2"/>
    </row>
    <row r="7" spans="1:9">
      <c r="B7" s="3">
        <v>2710</v>
      </c>
      <c r="C7" s="3" t="s">
        <v>49</v>
      </c>
      <c r="D7" s="5">
        <v>282354401</v>
      </c>
      <c r="F7" s="9"/>
      <c r="G7" s="9"/>
      <c r="I7" s="2"/>
    </row>
    <row r="8" spans="1:9">
      <c r="B8" s="3" t="s">
        <v>51</v>
      </c>
      <c r="C8" s="3"/>
      <c r="D8" s="5">
        <v>282354401</v>
      </c>
      <c r="F8" s="9"/>
      <c r="G8" s="9"/>
      <c r="I8" s="2"/>
    </row>
    <row r="9" spans="1:9">
      <c r="B9" s="3">
        <v>2933</v>
      </c>
      <c r="C9" s="3" t="s">
        <v>52</v>
      </c>
      <c r="D9" s="5">
        <v>681916196</v>
      </c>
      <c r="F9" s="9"/>
      <c r="G9" s="9"/>
      <c r="I9" s="2"/>
    </row>
    <row r="10" spans="1:9">
      <c r="B10" s="3" t="s">
        <v>53</v>
      </c>
      <c r="C10" s="3"/>
      <c r="D10" s="5">
        <v>681916196</v>
      </c>
      <c r="F10" s="9"/>
      <c r="G10" s="9"/>
      <c r="I10" s="2"/>
    </row>
    <row r="11" spans="1:9">
      <c r="B11" s="3">
        <v>8708</v>
      </c>
      <c r="C11" s="3" t="s">
        <v>54</v>
      </c>
      <c r="D11" s="5">
        <v>409199745</v>
      </c>
      <c r="F11" s="9"/>
      <c r="G11" s="9"/>
      <c r="I11" s="2"/>
    </row>
    <row r="12" spans="1:9">
      <c r="B12" s="3" t="s">
        <v>55</v>
      </c>
      <c r="C12" s="3"/>
      <c r="D12" s="5">
        <v>409199745</v>
      </c>
      <c r="F12" s="9"/>
      <c r="G12" s="9"/>
      <c r="I12" s="2"/>
    </row>
    <row r="13" spans="1:9">
      <c r="B13" s="3">
        <v>8803</v>
      </c>
      <c r="C13" s="3" t="s">
        <v>56</v>
      </c>
      <c r="D13" s="5">
        <v>410907359</v>
      </c>
      <c r="F13" s="9"/>
      <c r="G13" s="9"/>
      <c r="I13" s="2"/>
    </row>
    <row r="14" spans="1:9">
      <c r="B14" s="3" t="s">
        <v>57</v>
      </c>
      <c r="C14" s="3"/>
      <c r="D14" s="5">
        <v>410907359</v>
      </c>
      <c r="F14" s="10"/>
      <c r="G14" s="9"/>
      <c r="H14" s="9"/>
      <c r="I14" s="11"/>
    </row>
    <row r="15" spans="1:9">
      <c r="B15" s="3" t="s">
        <v>41</v>
      </c>
      <c r="C15" s="3"/>
      <c r="D15" s="5">
        <v>2347227357</v>
      </c>
      <c r="F15" s="12"/>
      <c r="G15" s="12"/>
      <c r="H15" s="12"/>
      <c r="I15" s="13"/>
    </row>
    <row r="16" spans="1:9">
      <c r="F16" s="9"/>
      <c r="G16" s="9"/>
      <c r="I16" s="2"/>
    </row>
    <row r="17" spans="2:9">
      <c r="B17" s="49" t="s">
        <v>58</v>
      </c>
      <c r="C17" s="49"/>
      <c r="D17" s="49"/>
      <c r="F17" s="9"/>
      <c r="G17" s="9"/>
      <c r="H17" s="9"/>
      <c r="I17" s="11"/>
    </row>
    <row r="18" spans="2:9">
      <c r="B18" s="4" t="s">
        <v>46</v>
      </c>
      <c r="C18" s="4" t="s">
        <v>47</v>
      </c>
      <c r="D18" s="5" t="s">
        <v>59</v>
      </c>
      <c r="F18" s="9"/>
      <c r="G18" s="9"/>
      <c r="I18" s="2"/>
    </row>
    <row r="19" spans="2:9">
      <c r="B19" s="3">
        <v>2709</v>
      </c>
      <c r="C19" s="3" t="s">
        <v>49</v>
      </c>
      <c r="D19" s="5">
        <v>1792331170</v>
      </c>
      <c r="F19" s="9"/>
      <c r="G19" s="9"/>
      <c r="H19" s="9"/>
      <c r="I19" s="11"/>
    </row>
    <row r="20" spans="2:9">
      <c r="B20" s="3" t="s">
        <v>50</v>
      </c>
      <c r="C20" s="3"/>
      <c r="D20" s="5">
        <v>1792331170</v>
      </c>
      <c r="F20" s="9"/>
      <c r="G20" s="9"/>
      <c r="I20" s="2"/>
    </row>
    <row r="21" spans="2:9">
      <c r="B21" s="3">
        <v>2710</v>
      </c>
      <c r="C21" s="3" t="s">
        <v>49</v>
      </c>
      <c r="D21" s="5">
        <v>1958455396</v>
      </c>
      <c r="F21" s="9"/>
      <c r="G21" s="9"/>
      <c r="H21" s="9"/>
      <c r="I21" s="11"/>
    </row>
    <row r="22" spans="2:9">
      <c r="B22" s="3" t="s">
        <v>51</v>
      </c>
      <c r="C22" s="3"/>
      <c r="D22" s="5">
        <v>1958455396</v>
      </c>
      <c r="F22" s="9"/>
      <c r="G22" s="9"/>
      <c r="I22" s="2"/>
    </row>
    <row r="23" spans="2:9">
      <c r="B23" s="3">
        <v>2931</v>
      </c>
      <c r="C23" s="3" t="s">
        <v>52</v>
      </c>
      <c r="D23" s="5">
        <v>376890950</v>
      </c>
      <c r="F23" s="10"/>
      <c r="G23" s="9"/>
      <c r="H23" s="9"/>
      <c r="I23" s="11"/>
    </row>
    <row r="24" spans="2:9">
      <c r="B24" s="3" t="s">
        <v>60</v>
      </c>
      <c r="C24" s="3"/>
      <c r="D24" s="5">
        <v>376890950</v>
      </c>
      <c r="F24" s="12"/>
      <c r="G24" s="12"/>
      <c r="H24" s="12"/>
      <c r="I24" s="13"/>
    </row>
    <row r="25" spans="2:9">
      <c r="B25" s="3">
        <v>2933</v>
      </c>
      <c r="C25" s="3" t="s">
        <v>52</v>
      </c>
      <c r="D25" s="5">
        <v>772968996</v>
      </c>
      <c r="F25" s="9">
        <v>29</v>
      </c>
      <c r="G25" s="9" t="s">
        <v>61</v>
      </c>
      <c r="H25" t="s">
        <v>52</v>
      </c>
      <c r="I25" s="2">
        <v>716733</v>
      </c>
    </row>
    <row r="26" spans="2:9">
      <c r="B26" s="3" t="s">
        <v>53</v>
      </c>
      <c r="C26" s="3"/>
      <c r="D26" s="5">
        <v>772968996</v>
      </c>
      <c r="F26" s="9"/>
      <c r="G26" s="9" t="s">
        <v>62</v>
      </c>
      <c r="H26" s="9"/>
      <c r="I26" s="11">
        <v>716733</v>
      </c>
    </row>
    <row r="27" spans="2:9">
      <c r="B27" s="3">
        <v>8708</v>
      </c>
      <c r="C27" s="3" t="s">
        <v>54</v>
      </c>
      <c r="D27" s="5">
        <v>415442893</v>
      </c>
      <c r="F27" s="9"/>
      <c r="G27" s="9" t="s">
        <v>63</v>
      </c>
      <c r="H27" t="s">
        <v>52</v>
      </c>
      <c r="I27" s="2">
        <v>7980817</v>
      </c>
    </row>
    <row r="28" spans="2:9">
      <c r="B28" s="3" t="s">
        <v>55</v>
      </c>
      <c r="C28" s="3"/>
      <c r="D28" s="5">
        <v>415442893</v>
      </c>
      <c r="F28" s="9"/>
      <c r="G28" s="9" t="s">
        <v>64</v>
      </c>
      <c r="H28" s="9"/>
      <c r="I28" s="11">
        <v>7980817</v>
      </c>
    </row>
    <row r="29" spans="2:9">
      <c r="B29" s="3" t="s">
        <v>41</v>
      </c>
      <c r="C29" s="3"/>
      <c r="D29" s="5">
        <v>5316089405</v>
      </c>
      <c r="F29" s="9"/>
      <c r="G29" s="9" t="s">
        <v>65</v>
      </c>
      <c r="H29" t="s">
        <v>52</v>
      </c>
      <c r="I29" s="2">
        <v>1130534363</v>
      </c>
    </row>
    <row r="30" spans="2:9">
      <c r="F30" s="9"/>
      <c r="G30" s="9" t="s">
        <v>66</v>
      </c>
      <c r="H30" s="9"/>
      <c r="I30" s="11">
        <v>1130534363</v>
      </c>
    </row>
    <row r="32" spans="2:9">
      <c r="B32" s="6" t="s">
        <v>58</v>
      </c>
      <c r="C32" s="25"/>
    </row>
    <row r="33" spans="2:3">
      <c r="B33" s="6" t="s">
        <v>0</v>
      </c>
      <c r="C33" s="6" t="s">
        <v>59</v>
      </c>
    </row>
    <row r="34" spans="2:3">
      <c r="B34" s="23">
        <v>2709</v>
      </c>
      <c r="C34" s="6">
        <v>5562627636</v>
      </c>
    </row>
    <row r="35" spans="2:3">
      <c r="B35" s="31" t="s">
        <v>67</v>
      </c>
      <c r="C35" s="6">
        <v>5562627636</v>
      </c>
    </row>
    <row r="36" spans="2:3">
      <c r="B36" s="23">
        <v>8802</v>
      </c>
      <c r="C36" s="6">
        <v>1607765946</v>
      </c>
    </row>
    <row r="37" spans="2:3">
      <c r="B37" s="31" t="s">
        <v>68</v>
      </c>
      <c r="C37" s="6">
        <v>1607765946</v>
      </c>
    </row>
    <row r="38" spans="2:3">
      <c r="B38" s="23">
        <v>2710</v>
      </c>
      <c r="C38" s="6">
        <v>1422256085</v>
      </c>
    </row>
    <row r="39" spans="2:3">
      <c r="B39" s="31" t="s">
        <v>69</v>
      </c>
      <c r="C39" s="6">
        <v>1422256085</v>
      </c>
    </row>
    <row r="40" spans="2:3">
      <c r="B40" s="23">
        <v>8704</v>
      </c>
      <c r="C40" s="6">
        <v>366375868</v>
      </c>
    </row>
    <row r="41" spans="2:3">
      <c r="B41" s="31" t="s">
        <v>70</v>
      </c>
      <c r="C41" s="6">
        <v>366375868</v>
      </c>
    </row>
    <row r="42" spans="2:3">
      <c r="B42" s="23">
        <v>7606</v>
      </c>
      <c r="C42" s="6">
        <v>362654019</v>
      </c>
    </row>
    <row r="43" spans="2:3">
      <c r="B43" s="31" t="s">
        <v>71</v>
      </c>
      <c r="C43" s="6">
        <v>362654019</v>
      </c>
    </row>
    <row r="47" spans="2:3">
      <c r="B47" s="6" t="s">
        <v>45</v>
      </c>
    </row>
    <row r="48" spans="2:3">
      <c r="B48" s="6" t="s">
        <v>0</v>
      </c>
      <c r="C48" s="6" t="s">
        <v>48</v>
      </c>
    </row>
    <row r="49" spans="2:3">
      <c r="B49" s="23">
        <v>2709</v>
      </c>
      <c r="C49" s="6">
        <v>3995208674</v>
      </c>
    </row>
    <row r="50" spans="2:3">
      <c r="B50" s="31" t="s">
        <v>67</v>
      </c>
      <c r="C50" s="6">
        <v>3995208674</v>
      </c>
    </row>
    <row r="51" spans="2:3">
      <c r="B51" s="23">
        <v>2710</v>
      </c>
      <c r="C51" s="6">
        <v>1483559246</v>
      </c>
    </row>
    <row r="52" spans="2:3">
      <c r="B52" s="31" t="s">
        <v>69</v>
      </c>
      <c r="C52" s="6">
        <v>1483559246</v>
      </c>
    </row>
    <row r="53" spans="2:3">
      <c r="B53" s="23">
        <v>8802</v>
      </c>
      <c r="C53" s="6">
        <v>1429558964</v>
      </c>
    </row>
    <row r="54" spans="2:3">
      <c r="B54" s="31" t="s">
        <v>68</v>
      </c>
      <c r="C54" s="6">
        <v>1429558964</v>
      </c>
    </row>
    <row r="55" spans="2:3">
      <c r="B55" s="23">
        <v>4703</v>
      </c>
      <c r="C55" s="6">
        <v>323490058</v>
      </c>
    </row>
    <row r="56" spans="2:3">
      <c r="B56" s="31" t="s">
        <v>72</v>
      </c>
      <c r="C56" s="6">
        <v>323490058</v>
      </c>
    </row>
    <row r="57" spans="2:3">
      <c r="B57" s="23">
        <v>8703</v>
      </c>
      <c r="C57" s="6">
        <v>256207451</v>
      </c>
    </row>
    <row r="58" spans="2:3">
      <c r="B58" s="31" t="s">
        <v>73</v>
      </c>
      <c r="C58" s="6">
        <v>256207451</v>
      </c>
    </row>
  </sheetData>
  <sortState xmlns:xlrd2="http://schemas.microsoft.com/office/spreadsheetml/2017/richdata2" ref="B49:C58">
    <sortCondition descending="1" ref="C49:C58"/>
  </sortState>
  <mergeCells count="3">
    <mergeCell ref="B3:D3"/>
    <mergeCell ref="B17:D17"/>
    <mergeCell ref="F3:I3"/>
  </mergeCells>
  <pageMargins left="0.511811024" right="0.511811024" top="0.78740157499999996" bottom="0.78740157499999996" header="0.31496062000000002" footer="0.31496062000000002"/>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A2A4D-BE47-484D-AFC7-F2243D770707}">
  <dimension ref="A1:B8"/>
  <sheetViews>
    <sheetView workbookViewId="0">
      <selection activeCell="C11" sqref="C11"/>
    </sheetView>
  </sheetViews>
  <sheetFormatPr defaultRowHeight="15"/>
  <cols>
    <col min="1" max="1" width="19.140625" bestFit="1" customWidth="1"/>
    <col min="2" max="2" width="23.5703125" bestFit="1" customWidth="1"/>
    <col min="3" max="3" width="12.5703125" bestFit="1" customWidth="1"/>
  </cols>
  <sheetData>
    <row r="1" spans="1:2">
      <c r="A1" s="36" t="s">
        <v>0</v>
      </c>
      <c r="B1" t="s">
        <v>74</v>
      </c>
    </row>
    <row r="2" spans="1:2">
      <c r="A2" s="37" t="s">
        <v>75</v>
      </c>
      <c r="B2" s="42">
        <v>1797.4281189999999</v>
      </c>
    </row>
    <row r="3" spans="1:2">
      <c r="A3" s="37" t="s">
        <v>76</v>
      </c>
      <c r="B3" s="42">
        <v>1165.411852</v>
      </c>
    </row>
    <row r="4" spans="1:2">
      <c r="A4" s="37" t="s">
        <v>77</v>
      </c>
      <c r="B4" s="42">
        <v>4974.215201</v>
      </c>
    </row>
    <row r="5" spans="1:2">
      <c r="A5" s="37" t="s">
        <v>78</v>
      </c>
      <c r="B5" s="42">
        <v>298.847846</v>
      </c>
    </row>
    <row r="6" spans="1:2">
      <c r="A6" s="37" t="s">
        <v>79</v>
      </c>
      <c r="B6" s="42">
        <v>808.67920200000003</v>
      </c>
    </row>
    <row r="7" spans="1:2">
      <c r="A7" s="37" t="s">
        <v>80</v>
      </c>
      <c r="B7" s="42">
        <v>957.26093900000001</v>
      </c>
    </row>
    <row r="8" spans="1:2">
      <c r="A8" s="37" t="s">
        <v>41</v>
      </c>
      <c r="B8">
        <v>10001.843159</v>
      </c>
    </row>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97B9E-6AC4-4F68-81A6-7E7A5DB526BA}">
  <dimension ref="A1:B8"/>
  <sheetViews>
    <sheetView workbookViewId="0">
      <selection activeCell="B2" sqref="B2:B7"/>
    </sheetView>
  </sheetViews>
  <sheetFormatPr defaultRowHeight="15"/>
  <cols>
    <col min="1" max="1" width="22" bestFit="1" customWidth="1"/>
    <col min="2" max="2" width="23.140625" bestFit="1" customWidth="1"/>
    <col min="3" max="3" width="12.5703125" bestFit="1" customWidth="1"/>
  </cols>
  <sheetData>
    <row r="1" spans="1:2">
      <c r="A1" s="36" t="s">
        <v>0</v>
      </c>
      <c r="B1" t="s">
        <v>81</v>
      </c>
    </row>
    <row r="2" spans="1:2">
      <c r="A2" s="37" t="s">
        <v>82</v>
      </c>
      <c r="B2" s="42">
        <v>1352.1912419999999</v>
      </c>
    </row>
    <row r="3" spans="1:2">
      <c r="A3" s="37" t="s">
        <v>76</v>
      </c>
      <c r="B3" s="42">
        <v>4426.3864130000002</v>
      </c>
    </row>
    <row r="4" spans="1:2">
      <c r="A4" s="37" t="s">
        <v>83</v>
      </c>
      <c r="B4" s="42">
        <v>1040.7069449999999</v>
      </c>
    </row>
    <row r="5" spans="1:2">
      <c r="A5" s="37" t="s">
        <v>77</v>
      </c>
      <c r="B5" s="42">
        <v>5445.732602</v>
      </c>
    </row>
    <row r="6" spans="1:2">
      <c r="A6" s="37" t="s">
        <v>84</v>
      </c>
      <c r="B6" s="42">
        <v>561.41433700000005</v>
      </c>
    </row>
    <row r="7" spans="1:2">
      <c r="A7" s="37" t="s">
        <v>85</v>
      </c>
      <c r="B7" s="42">
        <v>2566.4742530000003</v>
      </c>
    </row>
    <row r="8" spans="1:2">
      <c r="A8" s="37" t="s">
        <v>41</v>
      </c>
      <c r="B8">
        <v>15392.905792</v>
      </c>
    </row>
  </sheetData>
  <pageMargins left="0.511811024" right="0.511811024" top="0.78740157499999996" bottom="0.78740157499999996" header="0.31496062000000002" footer="0.31496062000000002"/>
  <pageSetup paperSize="9"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30"/>
  <sheetViews>
    <sheetView topLeftCell="A13" workbookViewId="0">
      <selection activeCell="C22" sqref="C22"/>
    </sheetView>
  </sheetViews>
  <sheetFormatPr defaultRowHeight="15"/>
  <cols>
    <col min="2" max="2" width="14.42578125" bestFit="1" customWidth="1"/>
    <col min="3" max="3" width="30.7109375" customWidth="1"/>
    <col min="4" max="4" width="29" bestFit="1" customWidth="1"/>
    <col min="5" max="5" width="22.140625" bestFit="1" customWidth="1"/>
    <col min="6" max="6" width="30.7109375" customWidth="1"/>
    <col min="7" max="7" width="17.42578125" customWidth="1"/>
    <col min="8" max="8" width="10" bestFit="1" customWidth="1"/>
  </cols>
  <sheetData>
    <row r="2" spans="2:6">
      <c r="B2" s="49" t="s">
        <v>86</v>
      </c>
      <c r="C2" s="49"/>
      <c r="E2" s="51" t="s">
        <v>87</v>
      </c>
      <c r="F2" s="51"/>
    </row>
    <row r="3" spans="2:6">
      <c r="B3" s="22" t="s">
        <v>88</v>
      </c>
      <c r="C3" s="6" t="s">
        <v>59</v>
      </c>
      <c r="E3" s="21" t="s">
        <v>0</v>
      </c>
      <c r="F3" s="15" t="s">
        <v>48</v>
      </c>
    </row>
    <row r="4" spans="2:6">
      <c r="B4" s="23" t="s">
        <v>82</v>
      </c>
      <c r="C4" s="6">
        <v>683479799</v>
      </c>
      <c r="E4" s="16" t="s">
        <v>82</v>
      </c>
      <c r="F4" s="15">
        <v>668711443</v>
      </c>
    </row>
    <row r="5" spans="2:6">
      <c r="B5" s="23" t="s">
        <v>76</v>
      </c>
      <c r="C5" s="6">
        <v>2453553166</v>
      </c>
      <c r="E5" s="17" t="s">
        <v>76</v>
      </c>
      <c r="F5" s="18">
        <v>1972833247</v>
      </c>
    </row>
    <row r="6" spans="2:6">
      <c r="B6" s="23" t="s">
        <v>83</v>
      </c>
      <c r="C6" s="6">
        <v>1040706945</v>
      </c>
      <c r="E6" s="17" t="s">
        <v>77</v>
      </c>
      <c r="F6" s="18">
        <v>2361942319</v>
      </c>
    </row>
    <row r="7" spans="2:6">
      <c r="B7" s="23" t="s">
        <v>77</v>
      </c>
      <c r="C7" s="6">
        <v>3083790283</v>
      </c>
      <c r="E7" s="17" t="s">
        <v>84</v>
      </c>
      <c r="F7" s="18">
        <v>561414337</v>
      </c>
    </row>
    <row r="8" spans="2:6">
      <c r="B8" s="23" t="s">
        <v>85</v>
      </c>
      <c r="C8" s="6">
        <v>1361869834</v>
      </c>
      <c r="E8" s="17" t="s">
        <v>85</v>
      </c>
      <c r="F8" s="18">
        <v>1204604419</v>
      </c>
    </row>
    <row r="9" spans="2:6">
      <c r="B9" s="23" t="s">
        <v>41</v>
      </c>
      <c r="C9" s="6">
        <v>8623400027</v>
      </c>
      <c r="E9" s="19" t="s">
        <v>41</v>
      </c>
      <c r="F9" s="20">
        <v>6769505765</v>
      </c>
    </row>
    <row r="11" spans="2:6">
      <c r="E11" s="49" t="s">
        <v>87</v>
      </c>
      <c r="F11" s="49"/>
    </row>
    <row r="12" spans="2:6">
      <c r="B12" s="49" t="s">
        <v>86</v>
      </c>
      <c r="C12" s="49"/>
      <c r="E12" s="28" t="s">
        <v>88</v>
      </c>
      <c r="F12" s="28" t="s">
        <v>48</v>
      </c>
    </row>
    <row r="13" spans="2:6">
      <c r="B13" s="25" t="s">
        <v>88</v>
      </c>
      <c r="C13" s="26" t="s">
        <v>59</v>
      </c>
      <c r="E13" s="23" t="s">
        <v>77</v>
      </c>
      <c r="F13" s="14">
        <v>2361942319</v>
      </c>
    </row>
    <row r="14" spans="2:6">
      <c r="B14" s="24" t="s">
        <v>77</v>
      </c>
      <c r="C14" s="29">
        <v>3083790283</v>
      </c>
      <c r="E14" s="23" t="s">
        <v>76</v>
      </c>
      <c r="F14" s="14">
        <v>1972833247</v>
      </c>
    </row>
    <row r="15" spans="2:6">
      <c r="B15" s="24" t="s">
        <v>76</v>
      </c>
      <c r="C15" s="29">
        <v>2453553166</v>
      </c>
      <c r="E15" s="23" t="s">
        <v>85</v>
      </c>
      <c r="F15" s="14">
        <v>1204604419</v>
      </c>
    </row>
    <row r="16" spans="2:6">
      <c r="B16" s="24" t="s">
        <v>85</v>
      </c>
      <c r="C16" s="29">
        <v>1361869834</v>
      </c>
      <c r="E16" s="23" t="s">
        <v>82</v>
      </c>
      <c r="F16" s="14">
        <v>668711443</v>
      </c>
    </row>
    <row r="17" spans="2:8">
      <c r="B17" s="24" t="s">
        <v>83</v>
      </c>
      <c r="C17" s="29">
        <v>1040706945</v>
      </c>
      <c r="E17" s="23" t="s">
        <v>84</v>
      </c>
      <c r="F17" s="14">
        <v>561414337</v>
      </c>
    </row>
    <row r="18" spans="2:8">
      <c r="B18" s="27" t="s">
        <v>82</v>
      </c>
      <c r="C18" s="30">
        <v>683479799</v>
      </c>
    </row>
    <row r="20" spans="2:8">
      <c r="B20" s="25" t="s">
        <v>88</v>
      </c>
      <c r="C20" s="33" t="s">
        <v>59</v>
      </c>
      <c r="D20" s="26" t="s">
        <v>89</v>
      </c>
      <c r="F20" s="39"/>
      <c r="G20" s="39"/>
      <c r="H20" s="39"/>
    </row>
    <row r="21" spans="2:8">
      <c r="B21" s="24" t="s">
        <v>77</v>
      </c>
      <c r="C21" s="14">
        <f>3083790283/1000000</f>
        <v>3083.7902829999998</v>
      </c>
      <c r="D21" s="34">
        <v>2022</v>
      </c>
      <c r="F21" s="40"/>
      <c r="G21" s="41"/>
      <c r="H21" s="40"/>
    </row>
    <row r="22" spans="2:8">
      <c r="B22" s="24" t="s">
        <v>76</v>
      </c>
      <c r="C22" s="14">
        <f>2453553166/1000000</f>
        <v>2453.5531660000001</v>
      </c>
      <c r="D22" s="34">
        <v>2022</v>
      </c>
      <c r="F22" s="40"/>
      <c r="G22" s="41"/>
      <c r="H22" s="40"/>
    </row>
    <row r="23" spans="2:8">
      <c r="B23" s="24" t="s">
        <v>85</v>
      </c>
      <c r="C23" s="14">
        <f>1361869834/1000000</f>
        <v>1361.8698340000001</v>
      </c>
      <c r="D23" s="34">
        <v>2022</v>
      </c>
      <c r="F23" s="40"/>
      <c r="G23" s="41"/>
      <c r="H23" s="40"/>
    </row>
    <row r="24" spans="2:8">
      <c r="B24" s="24" t="s">
        <v>83</v>
      </c>
      <c r="C24" s="14">
        <f>1040706945/1000000</f>
        <v>1040.7069449999999</v>
      </c>
      <c r="D24" s="34">
        <v>2022</v>
      </c>
      <c r="F24" s="40"/>
      <c r="G24" s="41"/>
      <c r="H24" s="40"/>
    </row>
    <row r="25" spans="2:8">
      <c r="B25" s="27" t="s">
        <v>82</v>
      </c>
      <c r="C25" s="35">
        <f>683479799/1000000</f>
        <v>683.47979899999996</v>
      </c>
      <c r="D25" s="32">
        <v>2022</v>
      </c>
      <c r="F25" s="40"/>
      <c r="G25" s="41"/>
      <c r="H25" s="40"/>
    </row>
    <row r="26" spans="2:8">
      <c r="B26" s="24" t="s">
        <v>76</v>
      </c>
      <c r="C26" s="14">
        <f>1972833247/1000000</f>
        <v>1972.833247</v>
      </c>
      <c r="D26" s="34">
        <v>2021</v>
      </c>
      <c r="F26" s="40"/>
      <c r="G26" s="41"/>
      <c r="H26" s="40"/>
    </row>
    <row r="27" spans="2:8">
      <c r="B27" s="24" t="s">
        <v>85</v>
      </c>
      <c r="C27" s="14">
        <f>1204604419/1000000</f>
        <v>1204.604419</v>
      </c>
      <c r="D27" s="34">
        <v>2021</v>
      </c>
      <c r="F27" s="40"/>
      <c r="G27" s="41"/>
      <c r="H27" s="40"/>
    </row>
    <row r="28" spans="2:8">
      <c r="B28" s="24" t="s">
        <v>82</v>
      </c>
      <c r="C28" s="14">
        <f>668711443/1000000</f>
        <v>668.71144300000003</v>
      </c>
      <c r="D28" s="34">
        <v>2021</v>
      </c>
      <c r="F28" s="40"/>
      <c r="G28" s="41"/>
      <c r="H28" s="40"/>
    </row>
    <row r="29" spans="2:8">
      <c r="B29" s="27" t="s">
        <v>84</v>
      </c>
      <c r="C29" s="35">
        <f>561414337/1000000</f>
        <v>561.41433700000005</v>
      </c>
      <c r="D29" s="34">
        <v>2021</v>
      </c>
      <c r="F29" s="40"/>
      <c r="G29" s="41"/>
      <c r="H29" s="40"/>
    </row>
    <row r="30" spans="2:8">
      <c r="B30" s="27" t="s">
        <v>77</v>
      </c>
      <c r="C30" s="35">
        <f>2361942319/1000000</f>
        <v>2361.9423190000002</v>
      </c>
      <c r="D30" s="32">
        <v>2021</v>
      </c>
      <c r="F30" s="40"/>
      <c r="G30" s="41"/>
      <c r="H30" s="40"/>
    </row>
  </sheetData>
  <mergeCells count="4">
    <mergeCell ref="B2:C2"/>
    <mergeCell ref="B12:C12"/>
    <mergeCell ref="E2:F2"/>
    <mergeCell ref="E11:F11"/>
  </mergeCells>
  <pageMargins left="0.511811024" right="0.511811024" top="0.78740157499999996" bottom="0.78740157499999996" header="0.31496062000000002" footer="0.3149606200000000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CB3B7-3835-4860-87B1-973282B68CF7}">
  <dimension ref="A1:B9"/>
  <sheetViews>
    <sheetView workbookViewId="0">
      <selection activeCell="B8" sqref="B8"/>
    </sheetView>
  </sheetViews>
  <sheetFormatPr defaultRowHeight="15"/>
  <cols>
    <col min="1" max="1" width="134.42578125" bestFit="1" customWidth="1"/>
    <col min="2" max="2" width="23.42578125" bestFit="1" customWidth="1"/>
    <col min="3" max="3" width="24" bestFit="1" customWidth="1"/>
  </cols>
  <sheetData>
    <row r="1" spans="1:2">
      <c r="A1" s="36" t="s">
        <v>0</v>
      </c>
      <c r="B1" t="s">
        <v>90</v>
      </c>
    </row>
    <row r="2" spans="1:2">
      <c r="A2" s="37" t="s">
        <v>91</v>
      </c>
      <c r="B2" s="42">
        <v>256.20745099999999</v>
      </c>
    </row>
    <row r="3" spans="1:2">
      <c r="A3" s="37" t="s">
        <v>71</v>
      </c>
      <c r="B3" s="42">
        <v>362.65401900000001</v>
      </c>
    </row>
    <row r="4" spans="1:2">
      <c r="A4" s="37" t="s">
        <v>67</v>
      </c>
      <c r="B4" s="42">
        <v>9557.8363100000006</v>
      </c>
    </row>
    <row r="5" spans="1:2">
      <c r="A5" s="37" t="s">
        <v>92</v>
      </c>
      <c r="B5" s="42">
        <v>2905.8153309999998</v>
      </c>
    </row>
    <row r="6" spans="1:2">
      <c r="A6" s="37" t="s">
        <v>72</v>
      </c>
      <c r="B6" s="42">
        <v>323.49005799999998</v>
      </c>
    </row>
    <row r="7" spans="1:2">
      <c r="A7" s="37" t="s">
        <v>93</v>
      </c>
      <c r="B7" s="42">
        <v>3037.3249100000003</v>
      </c>
    </row>
    <row r="8" spans="1:2">
      <c r="A8" s="37" t="s">
        <v>70</v>
      </c>
      <c r="B8" s="42">
        <v>366.37586800000003</v>
      </c>
    </row>
    <row r="9" spans="1:2">
      <c r="A9" s="37" t="s">
        <v>41</v>
      </c>
      <c r="B9">
        <v>16809.703946999998</v>
      </c>
    </row>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96CF0-D98A-4C18-9E10-C7784BA85C9D}">
  <dimension ref="A1:F27"/>
  <sheetViews>
    <sheetView topLeftCell="C9" workbookViewId="0">
      <selection activeCell="C17" sqref="C17"/>
    </sheetView>
  </sheetViews>
  <sheetFormatPr defaultRowHeight="15"/>
  <cols>
    <col min="4" max="4" width="135.7109375" bestFit="1" customWidth="1"/>
    <col min="5" max="5" width="22.85546875" bestFit="1" customWidth="1"/>
    <col min="6" max="6" width="12.140625" customWidth="1"/>
  </cols>
  <sheetData>
    <row r="1" spans="1:6">
      <c r="A1" s="43"/>
    </row>
    <row r="5" spans="1:6">
      <c r="C5" s="6" t="s">
        <v>0</v>
      </c>
      <c r="D5" s="6" t="s">
        <v>94</v>
      </c>
      <c r="E5" s="6" t="s">
        <v>95</v>
      </c>
      <c r="F5" s="6" t="s">
        <v>89</v>
      </c>
    </row>
    <row r="6" spans="1:6">
      <c r="C6" s="23">
        <v>2709</v>
      </c>
      <c r="D6" s="31" t="s">
        <v>67</v>
      </c>
      <c r="E6" s="6">
        <f>5562627636/1000000</f>
        <v>5562.6276360000002</v>
      </c>
      <c r="F6" s="6">
        <v>2022</v>
      </c>
    </row>
    <row r="7" spans="1:6">
      <c r="C7" s="23">
        <v>2710</v>
      </c>
      <c r="D7" s="31" t="s">
        <v>92</v>
      </c>
      <c r="E7" s="6">
        <f>1422256085/1000000</f>
        <v>1422.256085</v>
      </c>
      <c r="F7" s="6">
        <v>2022</v>
      </c>
    </row>
    <row r="8" spans="1:6">
      <c r="C8" s="23">
        <v>7606</v>
      </c>
      <c r="D8" s="31" t="s">
        <v>71</v>
      </c>
      <c r="E8" s="6">
        <f>362654019/1000000</f>
        <v>362.65401900000001</v>
      </c>
      <c r="F8" s="6">
        <v>2022</v>
      </c>
    </row>
    <row r="9" spans="1:6">
      <c r="C9" s="23">
        <v>8704</v>
      </c>
      <c r="D9" s="31" t="s">
        <v>70</v>
      </c>
      <c r="E9" s="6">
        <f>366375868/1000000</f>
        <v>366.37586800000003</v>
      </c>
      <c r="F9" s="6">
        <v>2022</v>
      </c>
    </row>
    <row r="10" spans="1:6">
      <c r="C10" s="23">
        <v>8802</v>
      </c>
      <c r="D10" s="31" t="s">
        <v>93</v>
      </c>
      <c r="E10" s="6">
        <f>1607765946/1000000</f>
        <v>1607.765946</v>
      </c>
      <c r="F10" s="6">
        <v>2022</v>
      </c>
    </row>
    <row r="11" spans="1:6">
      <c r="C11" s="23">
        <v>2709</v>
      </c>
      <c r="D11" s="31" t="s">
        <v>67</v>
      </c>
      <c r="E11" s="6">
        <f>3995208674/1000000</f>
        <v>3995.208674</v>
      </c>
      <c r="F11" s="6">
        <v>2021</v>
      </c>
    </row>
    <row r="12" spans="1:6">
      <c r="C12" s="23">
        <v>2710</v>
      </c>
      <c r="D12" s="31" t="s">
        <v>92</v>
      </c>
      <c r="E12" s="6">
        <f>1483559246/1000000</f>
        <v>1483.559246</v>
      </c>
      <c r="F12" s="6">
        <v>2021</v>
      </c>
    </row>
    <row r="13" spans="1:6">
      <c r="C13" s="23">
        <v>4703</v>
      </c>
      <c r="D13" s="31" t="s">
        <v>72</v>
      </c>
      <c r="E13" s="6">
        <f>323490058/1000000</f>
        <v>323.49005799999998</v>
      </c>
      <c r="F13" s="6">
        <v>2021</v>
      </c>
    </row>
    <row r="14" spans="1:6">
      <c r="C14" s="23">
        <v>8703</v>
      </c>
      <c r="D14" s="31" t="s">
        <v>91</v>
      </c>
      <c r="E14" s="6">
        <f>256207451/1000000</f>
        <v>256.20745099999999</v>
      </c>
      <c r="F14" s="6">
        <v>2021</v>
      </c>
    </row>
    <row r="15" spans="1:6">
      <c r="C15" s="23">
        <v>8802</v>
      </c>
      <c r="D15" s="31" t="s">
        <v>93</v>
      </c>
      <c r="E15" s="6">
        <f>1429558964/1000000</f>
        <v>1429.5589640000001</v>
      </c>
      <c r="F15" s="6">
        <v>2021</v>
      </c>
    </row>
    <row r="17" spans="3:6">
      <c r="C17" s="44" t="s">
        <v>96</v>
      </c>
      <c r="D17" s="44" t="s">
        <v>94</v>
      </c>
      <c r="E17" s="44" t="s">
        <v>81</v>
      </c>
      <c r="F17" s="44" t="s">
        <v>89</v>
      </c>
    </row>
    <row r="18" spans="3:6">
      <c r="C18" s="6">
        <v>2709</v>
      </c>
      <c r="D18" s="31" t="s">
        <v>67</v>
      </c>
      <c r="E18" s="45">
        <f>562849656/1000000</f>
        <v>562.84965599999998</v>
      </c>
      <c r="F18" s="6">
        <v>2021</v>
      </c>
    </row>
    <row r="19" spans="3:6">
      <c r="C19" s="6">
        <v>2710</v>
      </c>
      <c r="D19" s="31" t="s">
        <v>92</v>
      </c>
      <c r="E19" s="45">
        <f>282354401/1000000</f>
        <v>282.354401</v>
      </c>
      <c r="F19" s="6">
        <v>2021</v>
      </c>
    </row>
    <row r="20" spans="3:6">
      <c r="C20" s="6">
        <v>2933</v>
      </c>
      <c r="D20" s="31" t="s">
        <v>97</v>
      </c>
      <c r="E20" s="45">
        <f>681916196/1000000</f>
        <v>681.91619600000001</v>
      </c>
      <c r="F20" s="6">
        <v>2021</v>
      </c>
    </row>
    <row r="21" spans="3:6">
      <c r="C21" s="6">
        <v>8708</v>
      </c>
      <c r="D21" s="31" t="s">
        <v>98</v>
      </c>
      <c r="E21" s="45">
        <f>409199745/1000000</f>
        <v>409.19974500000001</v>
      </c>
      <c r="F21" s="6">
        <v>2021</v>
      </c>
    </row>
    <row r="22" spans="3:6">
      <c r="C22" s="6">
        <v>8803</v>
      </c>
      <c r="D22" s="31" t="s">
        <v>99</v>
      </c>
      <c r="E22" s="45">
        <f>410907359/1000000</f>
        <v>410.90735899999999</v>
      </c>
      <c r="F22" s="6">
        <v>2021</v>
      </c>
    </row>
    <row r="23" spans="3:6">
      <c r="C23" s="23">
        <v>2709</v>
      </c>
      <c r="D23" s="31" t="s">
        <v>67</v>
      </c>
      <c r="E23" s="14">
        <f>1792331170/1000000</f>
        <v>1792.3311699999999</v>
      </c>
      <c r="F23" s="6">
        <v>2022</v>
      </c>
    </row>
    <row r="24" spans="3:6">
      <c r="C24" s="23">
        <v>2710</v>
      </c>
      <c r="D24" s="46" t="s">
        <v>92</v>
      </c>
      <c r="E24" s="45">
        <f>1958455396/1000000</f>
        <v>1958.4553960000001</v>
      </c>
      <c r="F24" s="6">
        <v>2022</v>
      </c>
    </row>
    <row r="25" spans="3:6">
      <c r="C25" s="23">
        <v>2931</v>
      </c>
      <c r="D25" s="31" t="s">
        <v>100</v>
      </c>
      <c r="E25" s="45">
        <f>376890950/1000000</f>
        <v>376.89094999999998</v>
      </c>
      <c r="F25" s="6">
        <v>2022</v>
      </c>
    </row>
    <row r="26" spans="3:6">
      <c r="C26" s="23">
        <v>2933</v>
      </c>
      <c r="D26" s="31" t="s">
        <v>97</v>
      </c>
      <c r="E26" s="45">
        <f>772968996/1000000</f>
        <v>772.96899599999995</v>
      </c>
      <c r="F26" s="6">
        <v>2022</v>
      </c>
    </row>
    <row r="27" spans="3:6">
      <c r="C27" s="23">
        <v>8708</v>
      </c>
      <c r="D27" s="31" t="s">
        <v>98</v>
      </c>
      <c r="E27" s="45">
        <f>415442893/1000000</f>
        <v>415.44289300000003</v>
      </c>
      <c r="F27" s="6">
        <v>2022</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T o u r   x m l n s : x s d = " h t t p : / / w w w . w 3 . o r g / 2 0 0 1 / X M L S c h e m a "   x m l n s : x s i = " h t t p : / / w w w . w 3 . o r g / 2 0 0 1 / X M L S c h e m a - i n s t a n c e "   N a m e = " T o u r   1 "   D e s c r i p t i o n = " A d i c i o n e   a q u i   u m a   d e s c r i � � o   p a r a   o   t o u r "   x m l n s = " h t t p : / / m i c r o s o f t . d a t a . v i s u a l i z a t i o n . e n g i n e . t o u r s / 1 . 0 " > < S c e n e s > < S c e n e   C u s t o m M a p G u i d = " 0 0 0 0 0 0 0 0 - 0 0 0 0 - 0 0 0 0 - 0 0 0 0 - 0 0 0 0 0 0 0 0 0 0 0 0 "   C u s t o m M a p I d = " 0 0 0 0 0 0 0 0 - 0 0 0 0 - 0 0 0 0 - 0 0 0 0 - 0 0 0 0 0 0 0 0 0 0 0 0 "   S c e n e I d = " 4 6 0 2 6 1 e 1 - a 7 d a - 4 1 9 f - b 5 3 f - 5 6 0 1 e d f 8 4 3 0 0 " > < T r a n s i t i o n > M o v e T o < / T r a n s i t i o n > < E f f e c t > S t a t i o n < / E f f e c t > < T h e m e > B i n g R o a d < / T h e m e > < T h e m e W i t h L a b e l > f a l s e < / T h e m e W i t h L a b e l > < F l a t M o d e E n a b l e d > f a l s e < / F l a t M o d e E n a b l e d > < D u r a t i o n > 1 0 0 0 0 0 0 0 0 < / D u r a t i o n > < T r a n s i t i o n D u r a t i o n > 3 0 0 0 0 0 0 0 < / T r a n s i t i o n D u r a t i o n > < S p e e d > 0 . 5 < / S p e e d > < F r a m e > < C a m e r a > < L a t i t u d e > - 1 2 . 0 6 0 6 7 3 1 4 9 1 4 7 2 3 5 < / L a t i t u d e > < L o n g i t u d e > - 6 7 . 7 5 1 1 2 1 2 5 4 5 1 6 7 4 7 < / L o n g i t u d e > < R o t a t i o n > 0 < / R o t a t i o n > < P i v o t A n g l e > - 0 . 0 0 8 3 6 4 3 3 9 3 0 6 3 4 5 7 2 5 < / P i v o t A n g l e > < D i s t a n c e > 1 . 8 < / D i s t a n c e > < / C a m e r a > < I m a g e > i V B O R w 0 K G g o A A A A N S U h E U g A A A N Q A A A B 1 C A Y A A A A 2 n s 9 T A A A A A X N S R 0 I A r s 4 c 6 Q A A A A R n Q U 1 B A A C x j w v 8 Y Q U A A A A J c E h Z c w A A B C E A A A Q h A V l M W R s A A D Q O S U R B V H h e 7 X 3 3 d 1 x H l t 5 t d A Q a O S c S B E k x 5 5 x E Z c 9 I W n s 8 O 2 G 9 3 j 3 r P T s + 3 v 2 f 7 O M / Y H / w s c / Z n R m N R q I o k W I S s 0 i K E R l E T o 3 U 2 f e 7 V d X v d a O 7 0 Q A D X g P z A b c r v N f h V d 3 v 3 a p b 4 b n + / f I P S f o L q K G 6 g o 7 t 2 k K L C / M U j U Y p G o l S o L S U Y r E Y J Z M J m p s N U X l F F b l c L k 4 n J Z y f n + P z I u T y l p L X G 6 C A l + i H P i 8 d b I 2 S 1 6 2 K 9 a s n A X J 6 A e N a c s F + D H G 7 e D w e 8 v n c F J t 5 S P H o g j 5 r Y + M v h G J 8 d H w / l c Q j F E 8 k h C w J H Q I m R B 6 U a H F x g e Y T Q Z p c c F H X O D O I Y c 4 x K P U m 6 W x n W O J X e / w 0 G 1 Z K i V c n F z a u L x f M M X t Y U l I i A m I F g y 6 a G b w p x z Y y S l Q 1 b 0 w J + P z 0 y d H d 5 G I y x e J x I Y 0 h k 1 3 C T C K m E 0 X j R D P R I D 0 Z 9 d C L M U / q e C Z q y h I 6 R r S v O a J j z i Y T Y L / m T N i P G U F Z x b n c Y N F D o T g F G 4 / y m d n L e q O I 6 9 + / v + n 0 e n 4 j a G + s o 5 0 t N e T i O y y U w k 4 k g 0 Q i S V e 6 / T Q f R W E p 2 I / n w 8 H W C D W U J + i 7 F 3 4 K x 6 z 3 F x u y W S 1 7 H u L G W r n d b r F W r k g 3 R R c m 9 B k b C 6 7 f b 0 B C f X h s L 8 3 P T F J Z W Z A i 3 A e C M t j J h P D p m J d 6 J t y S B g o l k h 1 o + i 0 y m f B W N + s g P o E 5 K i j 3 J 1 N N w V z w c T 8 s E n c G G f M R y 5 A K A l J B y k q J 5 k b u y P G N B G 7 y b R y g w n 9 + a j 8 l o 4 s 0 P T 1 D 4 X B Y L N O j R z + l C A O r 9 N X T w C u T C V h g y 2 b e G u f Q k A l Y j k w A y A S d r b U 1 I d c K 2 c r A 5 C G E m C Y g H D l z 8 0 k K 1 B + R 4 x s J G 6 Y P h a b I z 0 / u o 8 X 5 e S Z S l H w + H 4 2 O j q W a K u F w J E U m o z t G U V Y C D 5 d o c 2 W c d j X G 6 F B b h O q C c S r h n w B i L A d 3 S V L O t Q N f P z H v j P t e t v I w e U b s p F p Y i J G v 5 g g 3 q z 1 8 p l U X 6 1 l c v 7 9 y a 2 U a U 4 Q o 9 f v o 3 N 5 O G h x 8 S f X 1 d a m K N 5 i c n K S p q W k a n k l S K L B L 8 n B O o U D T b E t t j H o m P R T h J l 5 l I E H 1 w Q S 1 M L F Q z O M L J d T A x M L x X h a 7 p c L x h v I 4 j c x a F r E Y Y J p 7 d p g 8 0 / w z N y u v 1 0 P x m X t c p n E 5 v p 6 x 7 g k V 8 H m p v b K M N r c 1 C I k g 5 m 4 K m P g U K / 3 N f n 8 q f y V A X y n C u h J P K I W C p T F x A L H O u p g Q p 4 L 7 T g A c F f A W D o f c c h y 5 i Q R b s 5 L i J l Y 2 U k F A q s T s Q 0 o m L K / n e o T r D + u c U G 3 t B 2 h H 3 b w 0 Q w x 5 j N j x Z w z A L k M m N M e a K + J i j e D 9 W 2 n B u b n l h q / I t F B + j x q 3 e v r 0 K T U 3 N 1 N l Z Y U Q / M 6 A l 2 J M T H y v / T 1 O Q y a p A E M o I + I B Z E n O 3 t V n r E + s 2 z 5 U i S d A Z w 7 s o 4 V w L M 0 q Z S M T H B D 5 y F R V m q D 3 t 4 f p w 3 c W a U 9 z V A Z r c 5 0 N 5 Y f F y o Y 4 t z L t x M B 4 V R O a h f y e u / 1 u 6 n r R T W X B c h r l 5 h 8 s 2 I H W K B 1 t 5 7 4 d v w e f u 7 0 + R m 1 V c e m n B X 0 J 8 r I x y + x z r Q W y l Z 2 9 r C G o A 4 z 1 U f k B 7 l M F + A x V T + t N X H + 4 e j u X b h Q 1 P F W H q K F 0 k f o n i d 7 f t p B W u Z n 4 6 o k / r w X 4 e M e i j h F d 7 / X R z O L K n A T w 0 u 1 o j F K A + + b X e 7 w 0 H 8 3 + / o W 5 E J U G K 3 R q e a A K P d y 8 j O r m 5 V p b s k I t V Y k r S a 6 F h / q M 9 Y W V a U a R w F t 9 i A 4 2 z d H L a b Y K b B Y y + 0 0 G J i + f E h 5 h C 2 G w u L i 4 Y j I B 8 N J d 5 S b i N 8 8 w S J z 7 / S s h E 4 C f D T I Z P c 5 y r 3 i r y F f G R t Q g O h M / s F u f s b 6 w 7 g j l r z 1 E Y W 7 m T S 0 k K R x V Z M F M h 2 w V b e D J 4 g e A k r 6 7 N S z W B Y S 8 f u M W X e 1 b m c K / L Z h L S b / C t U O 2 s r Z L A g J S + X f q M 9 Y P u J W w f v 4 C t X v Z i s T l L l g T i P H d Q l m m U M Y g K v L s 2 G + b b x f w J O l 0 Z 5 g + 4 v 7 S g 3 u 3 6 M q V a / T d t 5 f o 2 N H D F E s W l w d u L Z F Z x o Z M E G k x c B 7 6 l O T r t N V g 8 f + t G w t V 3 X 6 Q F s N u 3 a R I 0 O U X P o p x h a E C G 8 q s 8 Y / M i g b q g g n p J 8 H p c I 6 t U t C b p O H h E a q q q q J T J 4 + T m 0 1 Y z 6 S a W Q 6 A n v D 2 w U G g P H f Q j L 8 g E 5 l l b Q g F U a R y U S T h I X f Z d n 1 G 8 a N E t K P I x V 9 R R 1 N T S R m d N / 0 l N C s A j P 9 Y f Y y l Z L L D e M x A y o m J C e r v 7 6 c o f y b G l L o e 3 R C r B d J 9 x O R 7 p 3 a W 3 N M P K d n 7 R 6 q J P l V v 1 M B A r / n O j Y 5 s Z W 5 I J X G u w N n F B D V W l W W t 2 2 I T 1 x + v 3 c m v Z U U A d + V B m U 5 k r F O q s j h E E w 5 T g I I + 5 G W / 1 L m I S 5 w N c I + X s X X 6 4 e Y t O n L 4 k A x I z s 7 N 0 e D A I O 3 Y 8 Y 4 + m 8 / n v O 6 e H t q 9 a 5 e c 8 / X T w G v 1 r q F u X s f H w Q O I c a y 1 B r x 7 d p i 0 8 f w l E 3 G q 8 E U p F u 6 V / G K G 6 4 s i J 5 S / 7 i D N z 6 u 5 Y y A U Y L 8 D G i C N 8 Z v a Y J w a y / m O W I 5 z X X R / 0 E O j c 1 b f a G f V M B O r R A Z X 8 Z l / + P 0 X V B Y s p e r q a t q 9 e z f 9 c O M H 2 r t v D 9 X V 1 c n 5 G C / C E o 3 X g b a q G A 1 M Y 9 7 b U l T 4 E z I D Y 2 q h O P t x 2 U h l 5 X G L I h 6 j s x 0 h u t s 7 r v O K E 0 y o u 0 V L q G B 9 J 4 X m g 7 L A z V i m X G Q q F I s L s 1 R X F Z R + 1 a P b V + n M 6 a O i z L / / 9 g H V e q f o / L v n 2 C p Z y o E Z E 7 B w y F l t Q a K J 2 O 7 t o U s 3 n 1 J F + x G q q K q T 2 R h T 8 y U 0 t Q o 3 v V O R j 1 S w U k F P h D o q J 6 l n Y l 7 y i h G u L 6 4 X L 6 F c 5 Q f 0 L H F r r A m w E 2 g l Z M o H f P 7 x z R G q 4 a Y + m n e G U 5 i y t B o E u G l 5 Y n O Y y U T S V 5 u Z m a E R 3 2 E 6 3 B a V p q c d 5 j t E 9 / i 7 8 1 0 R f t d a D u 4 u B z u p T B x h U u p Q W a l 7 G I 0 v U h T t 7 c 9 f e 4 A t U / q 0 I u B N k A l A X + l m f 4 B G Q i 7 6 f 9 e m a D K 0 S O M z E Y p E 1 N 4 R h Q I q B O f G u U 5 F J i x w f P D g E e 3 i 5 m Q 8 6 a K K w F K P 4 X v b F u U 9 I j s W a V M 1 3 8 2 5 T w g r d m x T R D y U 1 Z q E V a W W R 9 O J y F Y / E j K p X K 4 S u v a M r V R 5 8 V r l o v z l v m A 9 L S y o d T e o j L S K e c O 4 3 R O n Y 2 0 h m p 0 a o / 6 u n 8 i V i O o j h Q G W y X a T p r H R M d q 2 b S v N h j G f k G R S b C Y w Z 8 / + n p 2 N U T q 9 J S x z + w y R D L G a K 9 D X k i z H w l 5 L p s 7 E W r F E 3 D V U U V l J 9 e W v p 1 / 6 t s E t h O L 7 i 7 t b 0 8 h k x I 7 M 9 O u C 1 1 9 G j S 2 b q a 2 9 n Q 4 e P E A f 7 I i R Z + Z x 2 v d h 9 j i s y p 4 m Q z Z 1 D H 2 l M 0 w E O 1 x c A 5 h l 7 k n M C U l e d X U u x s b w 3 T b + O Q 9 Z 6 g o C U s F K 3 e g L U F O 5 L 1 X f R f X 3 p + v 3 3 o z m v S H 4 a 7 b R 3 I I / N e Y E A e w K / a b I Z A f 2 i M C E V 1 9 k i E K h W W r b v F U W E G 6 u j g l 9 L n f 5 x W W P g e K r 1 2 9 T S c M h O t G Z X c 0 H B g b l N 7 e 3 t + m c 1 4 P f f / u Q / C 1 H + L N 1 h s O Q r T 8 F b 1 + c 5 d S m W Q p H o 9 Q 9 U V z 7 / R X d w G 4 4 W p Z 1 v O l t A 3 t E j M + X 0 I O u K X J X t F I 0 7 q I d D V G a 5 C Y b y A R g T 4 i 5 + Q V K x M K 0 t z G 3 Y v j 9 f p q f m x N v p X H 9 r x Q X n q U 7 R + 7 c / Z E + O 7 + H P t h u z Z R 3 M l J 1 K F b K R b c H c E P i C s + o f 6 d L U f W h / L X 7 l z g i M s n 0 N s k 1 E n L T p K u N n k x U 0 t U e H 9 3 o 9 b H l s r 4 f 3 r b / + 1 2 v N A 2 D w T K d u x Q 1 N T V i 1 e 7 / + C N d v n y F v v n m W 7 p z 5 1 7 K + i 4 H u O 0 7 a m M 6 x W X A 7 3 N r N y Q C + / I T J y F b 3 a H J B 8 1 c i J b Q x M Q k v V O 7 O i / q W s H 1 p x v 3 3 5 4 G v g J K S j w U D + w S r 1 h m / 8 k g s 4 K c g l 3 c N G y v X p n l e f n y J c u w N C f n 5 m a F X J 9 9 9 n P x N i 6 H S 5 e + p 3 P n z u i U A u Y 1 X n j q l x s p r I C T Y G / 6 A d L s i 0 X p e P s s J e N h 6 p 7 m m 2 h R a C l f y 5 d F Q i h / 3 T 5 W r l j a f D 3 F H + c T C o 4 G + 7 q q Q o F r h b L N z W K q U y 8 d O L B P H 8 m P e W 5 m l p Y G l i j q 3 e d T X E g x m n W 3 s e V K S j N V 9 v 1 D u a 0 h y T J / J w Z 5 Y 0 y o u t I w b a m c k S r u n n H 2 c I B B 0 f S h F h b 0 D O U 0 0 j i f T A B 2 P 1 o N s P U Z V r g u L C 5 Q c 3 O T z l 0 e o d k Q / a / / + b / p / v 3 7 O o e k f 9 Z Q t k A 1 v n n Z v + L 0 l g i d 3 x a m g 7 V D 5 J 3 5 k V q r r C b j 2 4 a 9 7 i T O B A P J R m e 5 V R J P 0 N D Q 0 B J 9 c K o U R R / K V 7 2 T 7 1 j p 2 y U 7 m U C Z G J 9 7 t W I O B A I y + 9 2 O x c U w j Y 2 P S z 9 j Y W G B r d I 8 h W Z m q K u r m 6 5 f u 0 G / + e 2 v a H J y S r Z I A 4 a G h 2 W T l L a 2 d E / i 2 O g Q H d v T S n u a Y n R i s 1 N 2 J F L a C V J d v 3 F b 9 q K I j A + q Q w 5 H U R A q E v V m s U 4 W n E w u 2 V B F b x 2 2 W s A L + P z 5 C y G O g d / n l V n w w 0 y U h w 8 f 0 T f f X K R B 7 n d V V V f R 5 5 9 / K p N 5 t 2 z Z I n 1 O Y H R 0 l E q Z m L B 4 d p R X l K f K D / s J n t i 0 Q H O h t z / 1 J 7 M O p R n I / / G G U + T 1 u G l z c 4 M + 4 m x w d W t b 5 V B x + 6 q 5 u Z L d C V E M g D M A i v o q w H I R v 8 / H i m X N R M d D D r Z v 2 0 b j b K W O H j 1 C n 3 3 2 K e 3 c u Z N q a 2 r E c Y F y e v 6 8 S x Z J A v v 3 7 q U / f v G l O D n s a K i r o z t 3 r K 2 9 5 q a G a U d Z j 0 6 9 f a D W F R A r k Y H 0 e e 9 m G h 0 b o 1 K 5 F 6 T r h 9 O k R G 4 E D p a k v 3 2 J d c o V d x o w V w 9 b i t W 9 4 u w H X K P b X c J 9 o 3 Q y B E o D X D Z J u n z 5 e 3 F g Z C L G / S a U I e B l Q v 7 m N 7 + i 8 v K g p M 3 5 e K g c y A n A A t 6 7 d 1 / W f m F Q + m 0 D 1 6 m + l V 9 1 / e N l d N 4 j v 7 u C w i m 9 c K z 8 + e a P j t V I t 9 d P 4 Z J t 0 m w B q S B A s R D q / e 2 L 0 u R b K X C d E 9 z 3 m Z 6 a o i d P n 1 F d b Z 3 0 k V p b m 1 n Z d + i z F C m + + u o C d X R s p g C z d 8 v W 9 K X k 6 H f B I u E 4 y g m E u X v 3 H i t n O f X 0 9 H C f C t t C J 6 m z c w v V 1 F T z 8 U V Z B 4 a 1 X t x l p W + e v / 0 x I D T 1 M I 6 G 3 4 s Z E 3 C f x 2 I R 2 l o z T 7 7 o O I W 4 x e J k O J p Q / t r d N D O T E M U x V q p Y y E S z f X R w s 5 v J U F 3 Q 2 J E d I A + I c u T I I a q v b y A f 9 5 d C o R n 6 1 3 / 9 P / T b 3 / 6 K Z m f n 5 J z e n l 5 q 3 9 Q u F i U a x W N 5 1 K N k D D B e h 8 / Z u f M d 6 u s b E F f 6 l i 0 d 8 q A E P K 2 x m p u D s 2 z 1 s D 0 a g K e R Y O d a 8 x m r X Z r y y u B 6 T S R x A 4 0 r Q m E G C Y c n 2 2 d o B u N y / h p 9 o v P A h H r g W K 1 M l u 3 h y i 6 + g V w 8 + 2 l n 7 T S N D P Z K P + b c u d O i x L j 7 w s G w H P C o n d v c r 6 l i a 3 H 4 8 C H J w 6 U u L M x T V 3 c 3 B c u C 0 g S E 8 n u 9 1 u Y x I J X X 6 9 M p B V j 3 x z 8 9 p K 3 b 3 6 G y 0 j L 5 D Z n A z W q W C V t Z t f T u v z b P C N Z D J D I e x V Z K p m R F y D V x l 3 Z 3 N r K V + g u h V g y X 2 0 d R T + 7 m 3 u s m E x 4 y j Y H O 1 w H 7 V J 8 p b r b B Q 1 d Z W U n d 3 T 2 0 f / 9 e i Z e i 7 5 J F u Y H e 3 l 4 q K y t j 6 1 S v c w r D Y H 8 P t b Z 3 6 B T R y 8 E + e a h 2 e U U l 1 d b l 9 5 K Z 8 r T / J u R d f F 4 q j p W 3 D V g n N P 0 w w A v r B K F E m D b 7 e i l R 2 c z 6 k X 2 r g L W G Y 5 0 S v q r t a Z Y J e N 0 k s u N 1 k a m p I n 0 Q t 5 K b V Y c O H a T t 2 7 f R i R P H 6 M r 3 V + n m D 7 d k h n k u w O W N / Q C x i n c l 8 A d K J R R l 5 C Z T V V U N b d 6 y T Z 5 g v x x A p I n x U Z 1 S / b P F x X l Z e 7 U 2 y K w P F x O 7 h M q D 5 V Q y M 7 R E X 5 w i q + g y v x 2 g W W / 6 T c U C L k / a 3 5 K u g L h j o U 8 C h c U j S O F V O 3 n q O D 1 8 8 I i e P X s m N 4 1 M w I K 9 + + 5 Z G h o a 1 j m F o Z S b d C A T y B A K l 5 A n U C 5 z 4 D Z 1 b E 0 j S y 7 U 1 T d y P w r W F U 2 u O H 9 e U G Z 5 4 B E 8 U J a 3 C f N 1 K u R X n T G 6 4 E 8 b j 3 M a H D s O F Y + / H c t k A P e 2 e X b T a o A t u 7 B 1 c z 5 M T k 3 S 1 q 2 d 3 J / y 0 0 c f f 8 A 5 L r p 1 6 7 Z c X + b N A w 6 C y s p y n S o M e H I H P g e f X x E g + r 4 r I G u 0 A D T 5 h g b 7 + T v y t 9 / w x P v B / j 7 5 D I O T H W F Z c o / V x g B q a G 3 g o v 5 p Q 6 i l O u M E c X 1 1 6 + G b 1 9 Y V w l P W T H O R S p l / Z h T N r m x v i m C H 2 y J 0 e y C 9 U 7 8 S 4 N E z e E R N J v B 7 1 e z x I V n K g T l 6 A K 7 v + y t X a c / u X W y x H s o U I 0 y x a m p u k m O t r S 2 p g d n X B Z T n / N y s 9 K t W A j z C 5 9 i m s A w D D E 6 7 6 f G o V 2 2 l / I a g N m 3 R X j 4 4 J u L K 2 5 e I R W h v 4 y w m O l L Y k 3 t J z F r B 9 f V t 5 x G q p G I 3 z c 6 q g j R k e h u E e l W A T K W e p D x D y g B u 6 Z s 3 b 9 O m T e 3 i s s 5 0 o W O c C C 7 x Y D A o j g h c 2 7 V r N + T 5 v 5 9 / / j P y + 1 + / 6 x q W q r m 1 X a c K A 4 r c N P s w m I w d X 7 G F G p 5 y / z q A z W l C t i 3 T Q C a Q P 8 E 6 I I 4 J E I r D R D T C J I v Q g a Y Z i p Q 3 6 r O d A 0 f 2 o f h G 5 F j S 5 M P E n I v G p i 0 P 3 8 D A g D T p j h 8 / K k 2 9 b O N R F R X l b I l a x R L B B T 4 + P i G z A t D v 8 n g s l / j r A u 7 8 t f U r n x d n 7 0 M t z M / K R j B Y 3 q / X M b 4 y 7 G R K g X U A f w b 4 K q Q g a B I 7 E X w V + J n O E t N / s o u B E 4 i G X Y i y I U A h q l p U D x K D Z X o 5 N E x n z 5 4 R y 1 M I Y J H H R k d p b G y C a l Y x I F w I o K D 2 / t F q s G h z C m D v e G w E 2 m l b M f z 6 o e r c 1 D z C 3 i k 0 m 7 P r z 1 r K 6 6 + x V 0 S w p l F M v R O I k w v R L M u b s J 3 X 9 s p x m p u f E z J h k d + m 9 r a 0 m Q u 5 M D M T Y k t 2 h / 7 t 3 / 7 A R K o R 9 / r + f X v Z K q C S X i 8 m x w v f 6 h g 1 8 H B o q Z W s r l X b U A M g 0 s m O C G 2 r j 6 l t z E p 6 p C z M 9 m Y r R s Y N N A 0 2 R s 1 E y 7 i M 1 8 q l n x u u r + 8 8 c p T m + q p 3 0 f R 0 5 s p c 6 y c 6 l W g d N T F q L Z u W s a O 7 d + 8 z s e b p F / / p 8 2 W b b R j 4 x f q l M 2 d P y 2 B v I Q R c L T D T A q 7 1 l W B s t o T K A + q h C 8 C L Z 4 9 p 6 / b s D 0 p D 3 6 y x u T V l W b E O b K V O H l W / q s 4 T c T z r S / W h U n 0 p 7 j / F d D / K 7 Y r T n l 2 1 6 o 0 O g e u C w w i V L N s l d x 6 M z x Q T o d C X w A 5 D M C r 4 3 b g h Y L p R P u C 8 L 7 7 4 k t 7 / 4 D 1 Z q / S m 8 X K g j 1 r a N u l U 4 U C R 4 7 p 6 u p 5 R R 2 f 2 Z z l h R o u 5 3 g W 2 0 q V l a l Z 7 9 4 S H n o 0 V P q s h V d / J B M X F y 4 c J s n x z 1 c S y E y o R j 9 C h f c 5 a J + W 4 J h / G O U 2 h O p U 8 G H P K B p O L O / R y Z A I w K R V j K v Z 1 T m 8 K m O e 3 U s + e A c j U 9 f y J j H P l q h P 7 + B a W i h h g u + h c T 8 X P B 3 l H 6 m 2 s C 5 K w P k d S V t I x c J x T g m / a e S r N G S W Y T U E w I + H i s w C N z h b W Z I M F u 3 D h I n 3 w w X l y v w V C Q Q N f p U + G O Y I N j c 0 c y 1 4 H I 0 P W V K r h l w M 6 p n B q 8 z z X 7 N K O Z 1 4 P o X w N v 5 g 6 1 1 G 5 0 U r a 3 H T T 9 W e t x X E W K p M 0 T i F R I c D m l 3 c H v b J P 3 n K A d Y J 7 v K q q m k Z Z G e H O R t P m T V 0 v L B S + Y 7 U w / a K Z 6 W k J M 2 G f f G s W L B q E + V o / f C c q 2 6 m Z 2 R Z A v q 3 B x C b x c Z y i y s Q I A h U i i G L h l o P g q F 2 P P G U 1 U n h G n A r M k 8 u H 6 7 3 L u 6 U x 5 j Q 8 N C y P H E V H H k p Y o u f 8 Y f r P 6 M i Q P n N 5 o G 8 0 P J R u F T K B c Z u u F 0 9 0 a m U I z U z L 7 4 W D Y O k S j y R 1 v 0 h / J G p t r T V L X u Y E l m H Z C M n e h L U F e f + 4 7 q X + r V C 0 Q a I q r t Q j y d c V y 6 p L a y V i d Z 0 i X P a O J p I d + Z o r m J L z Y j x / M w 7 r o t 5 7 / z 1 6 / u x 5 6 p p N k w y z x h s a m / R E 1 f w w f a O m 5 j a 2 e r k n j U K x f b 7 V O T 4 m x k Y k d L u x r Z d l E e A k i I Q j t G X r O x Q s r 9 C 5 W F Z f J h 5 F Y H J i X K 4 P 1 4 J m Y V t F A Q 9 T S 5 E G I f 9 p B q k / F e c X C U K h c F Z d W i t x V B 8 K B V Q s h M r X X A G 6 J j y q 8 v O g o a F e H r a G T V j M d W M M C 2 m U B 6 Y d w R U N r 5 k d O H e O z 4 O X E E p u i B h g I m K e H v K h w P P 8 P q R H h l 7 K z P H 2 z V s k v R K A Q B 1 M G A P M Q 8 R O t v g N 4 n z J s m A S / U O s w 8 J 7 c Q 5 + H 6 4 F l r g y u M z s D / 5 c K Q m j B w i Q p 8 X k q + w k L S x i L G q p L q 2 V O K o P 5 Q 2 q u V l S c E U A L E r M B V z C 8 2 X c x V C 0 X b t 2 0 a 3 b d 6 m v r 0 / 2 g M C S d f v O R L A + u O P D L T 3 M d / j B g Q F 6 8 u Q x h W b n R F l N 3 8 Y A n j i j w F g u g n R j c w u H y o 0 N d z b 6 N A N 9 P a L 4 y 1 n B q c n 0 g W D U T Z A / c 7 C / l 7 8 7 u w M G f U E 0 D f E 7 K i q r U u Q a G x 2 W R Z D 5 A D o Z 8 q R E H w M M k f h F U o s L T t l L U M F R f S j j M i 8 W Y F E i n g W V C 3 1 6 6 U Q u Q O E 2 b 9 5 E J 4 4 f l T l 8 f X 3 9 d O r U C d k v w g 4 0 r X D s 3 v 2 H F I n G x N p g k 5 V s Q P l B o X N B y B Y I U N u m D r E 2 I B 6 U P c L E m p y c E I L 1 9 X R J k w 0 z 3 q u r l w 6 c L v D v A 0 k N 7 H W G 9 4 P k s J K z o W k Z 2 I Y V Q 7 q + o Y m a 2 6 w V x Z l Q R J E I X v T n I i + D Y C n B Y D U T K o s u r Z U 4 y k K 9 g h N q z Y C n w O c C v H 6 T 8 7 m P G 2 D Z B v a O w N I O d P 5 h j b B 5 J W a p Y 4 u w L 7 / 8 W i b R f v j h B z J j H d s y Q 5 m y A Y S Z n l 7 Z R p W Y n e F j Y t X U 1 A r B N n V 0 y o y K F 0 8 f L X H p 4 / N n Z 2 d o d P i l z l G E h / X B 0 p M S T 4 D 6 X 4 6 I 9 a u s q h E H S 3 9 f t + x a i / 5 e z + C U f l c G 9 A U x T d Q f 0 k I a S 5 D G G X K W z s O u T U 4 C 9 6 2 d 8 + e w s l k R M E E 0 G 2 7 2 r 2 w i K m a d 1 9 f X y Q x 0 9 K d A t E 8 + + Y g a G x t T 0 5 K g S K z X O Y G V t 7 A I / b 3 d O m d 1 2 L n n g I 6 l A + N R X i + u S y k 1 X O l 1 b H 0 e j s D p 4 a L O j v b U w D Y c L O j b w Y u J D W R e z G E s K x 1 C D h W T f w m Q Z 0 R l p O U h j R M R t + v Q W v 8 5 y k J J G R U p 8 r n S u 5 b x + N k B 0 m B z l u r q K i Z R g 4 x X 2 X c 2 A p A O L 4 b z L p F H s 6 u q e v W 7 A 8 H C 5 A K a g w 1 N z T Q + p p b V 1 9 U 3 s C o R H W i N Z u 1 X o i 8 3 P T V J 3 7 3 I f X O x y K I n R o s y q F D y N X l S Y k s 7 C c 5 6 + s Y 6 x X M m 1 E J 0 5 R e I D S i v X r 2 2 R G l A l t N n T 9 O z p 8 / k 4 W x P n j x d s q s s g K b j a p H P A i 7 q P h 4 s I Z q A + Q A P I x w j o Q Q 3 / / I u R j R E s Z N L E 8 a E O G p L Y 6 B a 8 v G x D h F H W a j 1 j G s 9 f t G F l S A S j V L n 1 q 1 Z l R b z / 8 6 9 e 5 Z O n T z O T b A G u n v n H l 2 8 + F 2 a C x 5 7 9 6 0 W e E Q p Z p Z n Q y x e + N q n u o Z G e v B s k H 4 a W 2 Y M D D 9 Z B E 1 n i 0 z y p 6 3 W E t H H n A Q u 8 Q y K r a H g t Z j R W p l b 0 b C 3 H Z 7 J u x K M j o x Q y z L P h c I u S j X V 1 X S W L d a h w w f p + v U f 5 E k c e C o H n A K r B Z q e m F k + 9 L K f B g d 6 J Q + D w 1 B g N O E K B T 5 n K L F V p 3 J B k 0 M I k k t A K i M 6 j c F A j m f T p b U S R 8 2 U K H Y M z n j y X s d K 9 / 6 D M s K 5 U A h g x a o q K + m D D 9 6 j k y d P i J v 9 V Z e J 4 / u b W 9 q p t U 3 t j Q 7 3 O p 6 B i w H j Q v B o 2 E u X u t g y 6 3 R O 6 B P s 5 F F W y r J M / J K K G z K Z t F 2 H 1 l o c 1 e S T e 8 0 y b X K n I 5 / y Y P V r I R N n A Z D h w Y 8 P x V 2 + U m D J f V 1 d L X / G 6 v t Q G I O y A / V i t n k u l O Q D 0 2 5 a z N d 3 Z D J A 5 M 8 Q R Z M E 3 y F x f J f O S x c c V 8 e c B E c 5 J c z 8 u G I n F f Y 2 z w b k X u 3 2 F 2 S p X o x 7 U R A p J V 4 J Y E k e / P h I F H U 1 m J 0 N 5 f U Q m l W / c D j 0 d j + X e D Y s 1 4 X D r 5 N f y C + K P J o s M q 9 L x R F i r E k I Z i R F v A Q F g / 4 0 H V p r c Z S F o u j y u 5 s W A 2 b D K N 3 s g I p c f O 6 X Z R 7 5 9 r U b m S 2 h s Y W A V q q V A U 2 1 P X t 3 U X w V S x u g u O W 2 i a 6 Z g O d w Z l o N z m K 2 B L Z 6 n p 6 a W P I 7 4 d U s b N 8 + R Q y x N i a O P 9 0 / M k R C X J F I H T O k q q h U 2 0 8 7 B Y 4 a 2 A X F i 9 0 6 G e S b 5 w d g I e K F Z w G 6 0 Z v d A r 2 3 g 2 h z g 5 9 6 h g u Y n Z 0 F e A Y U t j D D 3 M B L l 7 6 X J x 0 u B y g o x o u y A U 3 A q c k J G Q P D J F s 7 q q p r R f H t z c R c O 0 N Z U O V j r B K / W M Q B i R B q 0 k D w e B t D P B G 8 j 8 8 r K / W l 9 M c J f 4 6 y U I p L + R W x W F C o A 2 J 6 s Y Q u v f D T 0 I y b F U V n M v A M K L c r Q R 1 N q 9 s d F T M r P v n k Q z p / / p x M V z K 7 1 e Y C C I H l H z W 2 H Y 3 s A J G g y L l u e L C K M h M 9 F J J B 4 X x W W i A c M g Q B O T R x d I h 8 e 5 x f V J x / p 1 g t / d 5 A Y O V N 4 j c J Z / W h E m o 1 K C r N V N x 6 s V j 5 g N 1 X f x z y i s U y n B o Z G Z E n d r z K 9 c M j B y J g P A r W C l u b w Q J h f Z N 9 l v n I 8 E u a Z S I s t y O S 3 5 + / e Y X f G q y o E H J N L D N E o I h i E S Z T U h Z J W y v T 9 E N / y h A L U l P L z V O t P 0 4 Q Z / W h N j j 4 h i w P O O s Z H K c f b v w g j + / M N w W o U L S 0 t N C R I 4 f p 1 s 0 b 4 m y o r W 8 U Z w d W 4 E I 5 Z U 2 V P j c X 4 O g w S 0 D y I R r B c 3 B d s t t R L g h R l I l S 5 M g U J g p H + B 9 k U s R J k c z E d f g q g 9 d v A v x r M i i 2 x i K v O e 7 K G 8 F a A f c G 3 P T Z 5 5 / S g Q P 7 2 K J k 3 8 N h p Y C i Y v m E A a Y v m c W J m I s X j e V 3 s W c u c s y F y Y k J C X F z y A o h j B J l b Q x J E D c k M h b J p P X x F J k w w K w G m W G F 7 f q z 1 u K o g V 0 I l x p e p a L X I 4 F Y j 5 d F Z W 2 T O B V q a 2 v p + + + v L h k T y g e M X 8 H t j c W K f b 1 9 9 O D h I 1 p Y X K T 7 9 x / I 3 M B c w K w K L M m A I g N o B s r T L r B I j V H I 0 z r Q B 8 P C w u + e 5 1 q V q 0 k j o S a K k E Y 5 H Z T V M c e s E P m K Y O k h d C V T f 9 Z a n D U 5 l m W 9 G y H o w X I w D g 1 5 v A 0 3 y 0 R 5 C s D U 9 D T 9 6 U 9 / l i d 3 g I S V V Z W 0 q b 2 V / v T F l 9 T e 3 s Z 9 o N y z v e F Q a G h q k Z v Y k 0 f 3 q Z H j H u 5 / Y e O Y Q o F V v J g K F Y 5 n e w 8 I I q + a L C x 2 C w S i p E I c U 2 k h k M 5 X T T 6 z A W q C v B 7 + H p v u O E E c 1 4 c q 9 / T z a 6 7 2 w s a C 2 Q i z E M A K 3 b l 9 l z 7 9 9 G d s i T q p q a l J 1 l Z V V l b R / v 3 7 5 L M K A Q j V 3 r F V x p r U A 9 q U 8 h d C 6 s 1 b t u Z 4 v A 0 + A 4 H 6 L B V q w u j P t h P M E E Z C L d L M Q 6 j f h / i Z c / v V x z s I j u t D Q V B Y 9 i b f e m z 6 5 Y O Z M Y K 9 z s + c O b 1 k S X w 2 h G Z C t H v 3 z q z u 8 S q 2 V G 7 c z Q t A J L I o k 1 / R d M N + F q Y e h A h 5 g M F d L H e / 3 L X U C h p S W g J S 6 B C E Q V z C L G R K 5 Z l + F V s o b o b K 9 m S l a k G j k 8 R x F k r A h c g l K N F M M m 0 E c p m N + Y G m p k Z Z D g + F A u b Z Y s E 7 l 4 n B w U H p d 2 U D X O c l 0 n n P j 5 6 B s Z x b j Y 2 P q q 3 E s m F y c l w G d 7 H u S / / M F B R x b C R i U q T G l 9 K c D k b U O S Z u E Q w W S j + E j Y V f H K k L j n N K K F E F v R H I k w 3 2 h X j o R 8 X j 6 u E D 2 M g F T 5 G / c O F b + v r C N 7 J E 4 + K 3 3 9 G X 3 G / q e t E l 5 2 Y D F B D r p I a G h m h s b E w p Z A b m w k l q a c j t e M A 0 I + w b k Q k o f W V F F X X 1 D O R e m Q y S g S i G M E I Q Q x o W J p a k t Z h 4 q p l n y 4 d 1 A r E C A e X q d 5 o 4 z i k B C X g X p D B V T W w 8 l P o s h c d N x e / 3 y a r c x 4 8 f 0 3 v v n 6 e P P / 6 Q z r 9 7 j r 7 6 8 9 e 0 b + 8 e + v i T j 2 g f 9 5 N G c 1 i R 6 u p q 2 r Z t q + z z g J 1 q v 7 l w U R T b Y G C K m 3 X x x W U f c G B 3 u 2 N 7 M U x F w h Z h 2 M h l 3 J V j z R M I J D d I I 0 w O L Y o o T C Z J K 1 I J i f S x V J o F o R K V 1 7 m 1 d Y n e O E E c 2 Y c q 8 6 l V p y g 8 Y 6 X s 1 m q 9 W 6 6 O m v R J r Q c O 7 J f l G H A 2 Y P c g A H 2 l X / 7 1 f x b X O s o D j x x 9 8 a J H H o 5 t J 4 u B c c O 3 N D f L S m C U L Q D 3 e G s V F g 2 W i h U M z c z I B N h s + / X N z Y X k s 7 F N d H V N H b n L 6 m S L s K + f B m h q 0 a o T R R w t N j L h O 5 U V 4 j R C 5 I F M O t 9 O L G W 5 V G h I Z A Q E 2 7 o N j + V R + u I k c W Y f C s D A n R Q o d v j B j 9 0 4 i G R 0 k e D u H h 0 Z E 6 W 3 A 0 4 L U z a Y 7 o M 9 / T A H 8 N 6 9 + 9 L X y g U 8 p G B 6 e p o m J s Z l B y P z G S B p R W W l W K p s y 0 a C w Q q m h 4 v u T n X Q n 5 8 E Z F k / Z n Y w P 9 K h C S S i 6 z B l l V J x f c y Q R t e 3 I Z 2 Q C P n c 3 F U k M s c w u 0 P t S O t E O J Z Q b q 5 j 3 I l Q 2 B s N d o c c F B 9 j S w 2 N 9 V T J y p 4 P U D L M / 0 P z 7 t H D R 3 T 7 9 p 2 s G 7 U c O n R Q x q k e P P g p 5 8 3 K v u 8 e g L 3 a v 3 k e E G u k 7 s Y K S 7 n E R J H Q E M U i i J B H x 8 X a 4 L j t m D 0 U 0 d 4 8 E 0 9 K O k G 1 N S t f d P m 2 U I L y d K L U V Y T 0 X c s i l b 3 y 1 7 P V w k p X g 6 d P n 9 H p 0 y e p m Z t q h V w z z k H z 7 u j R I 0 K s K 1 e u U n d 3 j 8 z F M 8 B x r O p t a V m 6 R 5 4 B r B X e g 0 H m C 8 / 8 Q q j C l 1 c x p f D P y r + k e Z c S k 8 8 C w u i 4 W C N d 7 4 p M L C l i q S c Z n j x 9 U H T E i e J Y C 1 V S w i R C Q e P O x O F G g v 2 B z z U 1 1 d K c W w 1 g 0 c 6 f f 1 f I g U 0 z 7 b h x 4 5 Y 0 / X K h v K a Z C Z S Q x Z D x B G t K T q A J l 0 0 M c S z S G G + e k E d C V b e K R D o f I Z p 5 u t 4 N q U B u u S k w 2 U p L c 8 / 4 W G s 4 0 i l h J O B L L + i N A j R 3 D T C N 6 F W A u X 3 Y s M X e X I T C 4 w k a X V 0 9 S 5 w P k U i Y 5 u d n q S Q Z p k v d F T o 3 N / i j 8 C p i E U n F L e K o + j M T W i 0 S 4 R w T 6 n x j j V D v E l f n w j q h / 1 R f X 8 X f t V R X n C L O d U o w 6 i r D X I i 4 U 8 W p z K M q Y 7 0 3 + / D 8 3 j K f a K m g v a 2 t o J k S u f D o 0 U 9 0 + D C a S K q s o L y 9 v X 1 0 8 t Q J m W n g 8 / l l m p E s C g z N S L q s r J x c b p / Q p C C g e S c k A m k 4 t B N G 8 p A G Y c w x F b e T y i K O j h t i Y S 6 j C O J x O n f + u P 5 S Z 8 K R 4 1 B p g g r h g g 0 t I k T l F F z N 1 F R R c K P f M S j 1 E r V U q t 8 N h 8 T s 3 B w 3 + 1 a 3 v x 4 c D 3 j k D P b q w 4 M H v v v 2 k j g 4 M A D c 3 z 8 g 6 5 s w n o S Z F 2 h W 2 m e U T 8 4 X 0 s z U l g m v Q i g b Y Y Q o h j g q z 5 B F E Q w 3 S k M c n K c I Y 5 2 n B M 0 8 R a Y Y f 0 m c 3 B 5 H N 6 r I d e V x d + E a u g Z Y C J f Q 0 I S H F Y P F D c F j M 9 M N q 5 1 k U M a X M 6 v r c z g B 2 I v i v W 1 h s R i X L 1 + h M 2 d O y d S h V w H K J x Q K i S N i d G x M n p p 4 / P i x t N n n s E 7 Y M t m 4 o x 8 M e b O W o 7 2 s O c V p 5 C k C W W T S o S a H S Y M Y y I s j z 5 A F x G G y 4 B E 8 y I / H s G Q k J k t H Y r E I x T m M R s O c H + H f v F u P P z k X z q Y 7 S y m 2 5 E K h i 6 A d r S s v r W I t F D O Z A P O 8 K S z F 2 L N n 1 y u T C U B z r 6 K i g q 5 e v S 5 u 9 H P n z i 5 Z y g H r N D c b k p 1 i g f z l i N 9 o I 1 O K P I p M q o 4 s M V Z H x b V l M n V q L B D y N M G U A 0 I 1 8 y R E v X O 4 d d t m / t 7 s e u I U c X Q f y s D n 5 W a D F D D f 3 T i U f p W N U O u p L 1 V X p p w v Q y + H Z O D 2 d Q G D v f s P 7 K O O z V D K 7 M D T B q v r W m T Q N i + E S I Z M 6 u Z m C C N k M S G L k E u L k E a T y h w z c R W y C M F A I o t M S F d W r W 6 z m r e N o i B U W y N q j w s 9 V d C 6 8 n J Y q W I G d k E C J q e m 8 i 4 I X A m e c R O v t b V F t m p e D t / 3 Z L j S p Y y V S H m z y J 8 m B D x 3 q B M c E 4 K k y A R L Z M i i x L z H y s M 5 K h Q R M t l F N Q U R f v Z X H 8 j P c T q c 7 5 T Q U u p H Z a i C t k J U q K r o 9 W C l 0 N 9 + p z 4 q 1 z M x N l H Q a t m e S Y 9 Y l O m F 7 P f G n p 5 e a T Y i x L J 4 I U U W 3 B n w y V 7 k b H B s A H U U p + R t / C J / U u 4 W M f C Z i h Q W Y f I R x 9 Q f 4 u g 3 S b 4 m k O Q h F M G x G D U 1 1 W b V C S e K 6 + q T 3 u w l 7 E A 8 7 o q S S z s n Z I M R V j g 3 p 3 E h 6 E z n 0 J W i w o n N Y Z q b H O S + T p Q 6 O n I 3 z + w A C c y i x E x c v 3 6 D j h 0 7 y m X k o q + / v i D e v D O n T 6 V Z v 7 s D X q o N J u j x S E Z / T R N I / 0 t a u c E t U g l R J O Q 8 s V Y 4 h l C R y Y r r E F Z H 3 x T t / S Q 8 V h T H 4 I y I x 6 M U i 8 A x A 6 d E m P 7 u H 3 5 R N D f M o m j y G Z S 4 c C e 0 7 m K Y 2 y W h V P A 6 Y B N j Y o 5 v E q z 0 K 5 n 8 m Y t M e K a t L C 7 k z 8 I c s 4 8 / + p B O n z p J V 7 6 / l l o S D 2 / e T L h k K Z k Y i k T 4 B 1 k U K Y R I Q g 4 7 a S z C L C G T f p / K Q 8 i f w X n K M q l Q i J U K L Y 8 f C B Y s 8 x d V 6 6 O o C P X O F p + q p L Q K Q J q F K 2 k 9 Y D H u k k e C Y v 1 T r u Z Z o R g a H p H 5 f H Z g D O r U 6 R N 0 7 + 4 9 6 p 8 q o a G Q O 7 W g U W 5 M 2 U S s D h N E 4 p o s O m 6 a f v Y m o K R R L 4 i L N U K e r i f J 4 3 p D X E J b H b K o P h N b K b F Y U f r l r z + V 3 1 Y s K J o + l J H K Y I k u c F M R 6 R W C C t P 3 1 q I D L r G 5 Q i 1 N w C y G l W w f l g k o / O D A o O x c l A k s z e i b S N B c Z G k z O U U i J o i Q R I i i y l V C 5 N v i K l + J Z Z 3 S Q 2 V t E D e h O m Y G b c U i c T 2 a E G N w C S b U l s 5 2 d c v P 0 A E n i 0 O X w O e W 9 h Z Y K V S e q g B V S T r k P F E E B z b / 7 B N e c 4 I v E N c I o P 9 U 6 E 5 F 2 Q B S Y F 1 T W R b X O + b v B e q 2 U 9 + U f c k 6 y k y X G w h l r B L E E E y n F X k g t i a g j S j q n G y W C a F u W e g 6 M 6 0 M I Z P U q b J O q N / z 7 5 9 I q / t i E O Z / t m x n y / a O M l U h L O q u p i p E K i x V s V z R r A h O w V Q O L 5 w d l Y E E V W n i 4 Q n v y y 1 J z w f 0 O 2 L B L V k f l h 2 m I P m q 2 j R R t A i B F H H E 8 q R Z H 0 U E E 5 d z E N e L / 1 R Z q 7 w U i T g 0 l k n l g T h 4 j 8 p L G 7 y V u t N k E o J F 6 T / + 8 h P + p U v r 3 u n i u v a 0 z 3 m 3 8 w L w + N k M h V l Z x N P n 5 o 4 3 p i W h 8 6 1 D V w l 3 7 D F F i a 9 T d f B x w c 5 G 0 J e k 0 1 v C s h f f 5 O Q k t b a 2 6 i O r A + 4 n V 3 t 8 0 r T L h C G S T q m 4 z l O i b k h i g X R a 7 V a k y A P y q e Y f C K P d 5 p J W x J I 0 y J M K Q S b c / D S J 0 G w X E i k i w a M X i 8 K r F 6 H y o J 9 + 9 T e f 6 9 9 W X F j + t u l Q 7 N x e y Z V n 7 n C m E 6 v u e q p t j j u d u T s q p X A y S r 1 J 2 t 6 g + k w + n 5 c m x r M / p 2 k l g H N s I Z p Z x Y o w / K L j i g Q W E T Q Z 0 t J K z C C u S q O M V d x 4 7 F R a 5 9 v j c k y T i f N M H a n W h X K Z Q 0 x T r 1 j J B B S d U 8 I u H e 1 B r i g 1 f q E q C Q Q z o i r O V L S 6 0 z r X E + h z J 6 k h q H 4 f t g n b t n 2 5 J 6 c X h r O d Y S 4 q R a I l I s 0 8 R R Z L N A F M n M s s l S d N P J N G m a a H 6 h y E i j g W q W x k Q v O O j 5 u 6 S t 0 M t a V 6 / 6 P T W e u 6 W K S E G 0 1 F + 1 d T 7 S e P C 0 8 n t 1 e O q i y V Z y O V t m a i A L g r 2 x R r r Q F L U q P n 8 A G B g P + 1 z e O D a 9 z + l A u U B e L S P M s l O A f l h F D f j I Q Y + p g q R / V Z S j R x W K R 1 k D p H p V U d G D L F l R e P 8 x C K Z R K v b Y S C Z Q H q 3 L r Z V s P F 9 1 e 0 T T 6 D A / v q u e W i y S R E U q R K k Q k V K / m 6 s k W U 4 v A L f 4 K R t Q N + h n F G A N j Y c r W w 3 y h e j L n p O Y t y N p g + j y Y A y g G h n R S 6 b K x 8 D v k 9 1 j H k a 4 K Z 9 3 O I 3 6 u O a + L Y Q x P X Z B J r x H m m i Q f 3 O J Z o Y K 3 T f / n 7 X + i r K F 4 U P a G A Q / s a u Z J R e a q y F I F s c V 3 x o g A p Y S W A g m n l W 2 v M R 9 B m U I S o q 6 9 b s g d E P h h P H v N G N l I Z m i m h P z / x 0 7 M x j D P p a + T r V d e q S I X Q T i Y r z 2 a R E E q 5 W c f S R J f p k i Y f i 3 U z M 2 S y 3 f Q 0 i W S K E U j F 4 d / / 4 6 / l G o o d r u v P + 9 d e m 1 4 D 5 u Y i 9 O C n c e X d E 0 + f F b r g / U N a v H 8 s L q R V C P e y T G 0 x I Q O m W 9 K S 0 p B E W s 5 r x 8 c 7 F o V I Y 2 P j 8 l z c X D A 3 A B N + h a 2 9 O K p z V b 7 8 4 0 W l V Z 6 O y z m G Y F Y + C I E 4 b j Q S a i L J e S A L 4 i l y K T H k S y e h a h E o 0 q m 4 s V Y g U 2 q + X j T C F i p C v / j 1 z 6 i h I f u z f Y s N b K G g J M U v w a C f 2 + D u V K W l 7 o R S k V b F S p w r W s V x 5 1 R p p R B G Y b T C K Z V U g p c 3 i B O b 1 f 5 5 m B 2 B H V 5 z Q Q i g Q 8 h i F M q u 4 v K b 9 T X Y N 4 5 M K T 6 I I G R Q x 1 L n i u J b p E i F h j i 6 z F R o 0 j r U Z S j l z W k V L s 3 D e e L N S y N T l F p a G 5 l M 3 G z P U q f F K E U 3 U y K f 7 N v d R C 7 0 p 1 C R d l K Z O F e k y l M V b C m A q X S t K C m l Y o W D k t q U + E 0 A l V D h V / 2 m p 0 + e U U V F + k a O h j x G r n d 7 a W z W R d F 4 k o Z D q l k n C i + i f 7 e + D n U t 5 h g L X 6 O 5 N n O t V r 8 J Y u W p m 4 7 O N 2 W D c k q F E C 4 7 b m e q c z j N Z S v l y W U u Z Y y Q 8 4 R I K T K h T i L k 8 3 n o r 3 7 x S d a 6 L F q 5 8 X z g D d 9 7 3 z 6 u X O u m B B t f t Q 8 F m n w Y / L U 3 / 6 y m n 2 r + o b l n m n 8 w 2 q r 5 l 9 Y c x A d L K D F V e i a l s y w s y V g W t W U J m g u 7 q G b x D m 3 b 2 i m e P k A q R x P Z E B r 9 I + R Z x w z Z J E O d J 8 d N v k 5 n C D P L l t Z x k M W k O W 7 l G Z I i D 6 F l y R T B D K l w c 1 J x d Z N S p F K e P U O m s D x 9 8 B / / + 9 + o 8 l 1 H c N 1 4 s f 4 I B V y + 8 o L V C f 0 m e 5 9 K p U 2 f S g i D O E g k I V c u 8 l L k U i L E k W M S U + f g S + S Y y Z O o h s n P j f R C T 9 K R 1 g j d e e k j 1 8 u L 9 O 7 Z 4 + q 3 y B G 8 q L O V 4 h P N h i E u W X q B P J w l I Y 6 r E y U t K R P X Y q U 1 W e x x I Y t K K + K Y P D u R F I l S 5 A J x N J E U s U A c i 0 x 4 p K l q J S C M i L j 5 B v a 7 f / m v + K X r D k y o Q a m D 9 Q Y o w 6 X L z 5 g o y k K l S K U l Z a n E Q m l r l W a p Q B K d x g e a P E 6 p E F k q l G M q J n E J 5 N U g P c W / T o c K S G F z F m 6 8 0 b 6 6 M d m c s q 4 e w w H q P F y L P b z W 4 6 N 5 7 n L B q y d 5 L P i T f z k H p F A i x / R x K 8 8 Q h 0 W I Y o 6 p u C G P O a a I w 2 S R m R I 6 n i K V s k h C L G O Z Y I 3 E q 6 f J B G K x Z U r E I 9 K 8 / d 2 / / J 1 V d u s M 6 8 J t n g 2 o s N O n t n E l o g 3 P l S p N D S 3 I w 5 1 T 3 0 U R Y q a z 3 G U l T y u H S a c p k V I a k 1 b H V K j E u n v b 8 9 I l / T j O X 4 w k Z O v j Y D B I d + / e V 9 / N + X F 9 j o z 1 c B i O J i i 0 i M F s p K 3 v S v 0 + s S L q v f b f q M 5 V k p r x o L 9 D n a N E y k T O U c d M 2 i o f f Y 4 O T X 8 U T T p J 2 / p J c D w o R w Q s U 1 j I 9 N 9 + t / 6 a e X a 4 f l i n F s o A S n H x u 8 d i q Z R 1 8 m i L p S 2 V s V D G S n F l K 4 v F l c 6 S Z r G 0 d Z K o z V I h Q 2 X p N E N y r G R + c A 3 4 v Q n y u 5 N 0 u C 0 s D 0 R 7 / 4 P 3 5 Y B U D l s J 4 P G I R 8 a Y m A / I F O s h M b E u i O t Q 0 k j B / Y 0 k k 0 u f Y 4 n l G p d Q 5 4 G E K k S e I S V C J h O n V d y Q U Y k i H e f Z L J M 8 v R 5 k Y k H o d r v o n / 7 H 3 8 p q 5 P W M d U 8 o g w s X H 7 J u g T i G V E w k a Q Y q I i l y K T K B G C Y f c U M o R R K T x q f q t H y D L c 8 W S L 6 O Z Q M K H 0 0 9 7 O m A b Z h 3 N U b p 2 2 8 v 0 b v v n l X H p X a S 9 M 0 z 7 a S Q D C i / p F Q I M v C f h J l x F n t c C U h j i 4 v b H X m a M M g H Q e S Y j U R M H j k H 1 g l x I Z M m l n j 6 N J l A I r F a C K P k 8 3 r o d / + 8 P v t M m X D 9 0 L U x C A V 8 9 f V 9 V j V j q U z f K r e l U n E Q B W I j F y i C f 4 4 L Y Y Q x i j Y q T 0 P O X R 5 e J h L 6 Q 8 c 2 R W g x R v T o 7 l U 6 d f I E K y + O Q t k x G 4 L o R h 8 W V 0 q O J o k 5 j h y T p 0 S O C E k Q 0 S R J i S 0 t B F J p R S Y W C Z E G S V R a y K R D Z Z 3 Q H E V z D w S D Z W J y i U V C n t W 0 D v j 9 9 E / / / L f y e z Y C m F A v V e l v E F y 9 + p h C s 2 E h k + y g x K S x C G Y R S l k o k C W T V O C J D v F n C C T k k U y V t M V t k R x I U s D D l s q V p J 0 1 E + I F K y 3 F x o 6 s 8 O q w i r G S f / s c l g p k U A c k 5 B f 5 Q 8 I W T 6 V T o o g i o k m T y p M 0 C G O l h U T I A 2 n g k N D 9 N o t U u r k H i y U k Q h x W S l m o 5 p Z G + u v f F u 9 S j N V g w x E K u H v n O Q 2 P z L A G m 7 E p Y 7 U U o Z T F Y k p o c m U S i 1 + s O K g j f D F p i S K l 4 o D J z w E Q C U v k N 1 X F 6 P q P v f T + o R b y e N y s z D g K p S c a n X X R T y P G T Q 6 e a L K o h K Q l Z e J a r L S N T C Z t I 5 V q 3 u k 4 8 o U 4 6 h y E d h K Z u O o 7 w T L B I Y G + k i I T 9 1 x p 5 6 7 t 9 O F / e B e / b k P B d X M D E g q Y m p q l K 2 y t m D X S l 1 K k M m R S x E K o L J U m E 9 z q w h a k w R P L U i F D a K P J k y K X y t X H J J o V 6 D 9 1 1 k Y o M j c h U 4 / K v K g W K D g m z h L d 7 P c J O Q C Q w I T 4 Q 7 7 K U 6 G K G r L Y x Z Y n Z D J p T S L J t x N J x Q 2 h 0 v t M V j N P v H s g F 8 d x I / j l r z + j x i Z M J 9 p 4 c N 3 s 3 p i E A q A o X 3 5 5 i 5 W B C w J E E l K l N / 8 w 6 K v I x Y Q x x A J Z 7 H G G y r O T y s R T L w I r Z s F U Q F U g Q S V T D 2 Q H 2 R 0 7 3 u G c J H W N u + U R o a z r k l a B I o V A S K G O S J 4 + J o K z Y X X w B 5 J I f j Y S I d R p F r F W I A 7 y h E A 4 x q H E Q R 7 E d a j 7 S n g f H q r 9 D 7 / 7 z b r 3 5 O U G 0 f 8 H / B V k O N H E z k k 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 N a m e = " C a m a d a   1 "   G u i d = " 4 5 9 9 9 2 d d - 9 d 0 9 - 4 b a 4 - 8 a 4 6 - e 8 e a a c 9 7 2 d 3 c "   R e v = " 1 "   R e v G u i d = " f c c 1 8 0 5 8 - 3 e 3 b - 4 f 3 0 - a 1 4 0 - 0 3 a c f 3 e f 4 7 7 e " 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9CBF9F2C9AA054CA52C731858174D8C" ma:contentTypeVersion="11" ma:contentTypeDescription="Create a new document." ma:contentTypeScope="" ma:versionID="41b36dea9387c57d552cec88eb7f18ed">
  <xsd:schema xmlns:xsd="http://www.w3.org/2001/XMLSchema" xmlns:xs="http://www.w3.org/2001/XMLSchema" xmlns:p="http://schemas.microsoft.com/office/2006/metadata/properties" xmlns:ns3="4a1487be-5fb0-4b56-90fe-83be3378cbae" xmlns:ns4="4ca301b1-d951-4e63-9e5e-12b387dc6984" targetNamespace="http://schemas.microsoft.com/office/2006/metadata/properties" ma:root="true" ma:fieldsID="815f24c038c8a5d69400e946ed88fb4f" ns3:_="" ns4:_="">
    <xsd:import namespace="4a1487be-5fb0-4b56-90fe-83be3378cbae"/>
    <xsd:import namespace="4ca301b1-d951-4e63-9e5e-12b387dc6984"/>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1487be-5fb0-4b56-90fe-83be3378cb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_activity" ma:index="11" nillable="true" ma:displayName="_activity" ma:hidden="true" ma:internalName="_activity">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a301b1-d951-4e63-9e5e-12b387dc698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V i s u a l i z a t i o n   x m l n s : x s d = " h t t p : / / w w w . w 3 . o r g / 2 0 0 1 / X M L S c h e m a "   x m l n s : x s i = " h t t p : / / w w w . w 3 . o r g / 2 0 0 1 / X M L S c h e m a - i n s t a n c e "   x m l n s = " h t t p : / / m i c r o s o f t . d a t a . v i s u a l i z a t i o n . C l i e n t . E x c e l / 1 . 0 " > < T o u r s > < T o u r   N a m e = " T o u r   1 "   I d = " { 4 4 8 1 4 E 4 2 - 9 A E E - 4 8 D E - A 2 7 8 - 6 F E 0 4 1 1 7 2 A C D } "   T o u r I d = " c 0 1 a f 8 4 1 - f 8 d 1 - 4 4 d 2 - 8 f 6 6 - c 1 5 1 d 2 9 f 0 e 9 a "   X m l V e r = " 6 "   M i n X m l V e r = " 3 " > < D e s c r i p t i o n > A d i c i o n e   a q u i   u m a   d e s c r i � � o   p a r a   o   t o u r < / D e s c r i p t i o n > < I m a g e > i V B O R w 0 K G g o A A A A N S U h E U g A A A N Q A A A B 1 C A Y A A A A 2 n s 9 T A A A A A X N S R 0 I A r s 4 c 6 Q A A A A R n Q U 1 B A A C x j w v 8 Y Q U A A A A J c E h Z c w A A B C E A A A Q h A V l M W R s A A D Q O S U R B V H h e 7 X 3 3 d 1 x H l t 5 t d A Q a O S c S B E k x 5 5 x E Z c 9 I W n s 8 O 2 G 9 3 j 3 r P T s + 3 v 2 f 7 O M / Y H / w s c / Z n R m N R q I o k W I S s 0 i K E R l E T o 3 U 2 f e 7 V d X v d a O 7 0 Q A D X g P z A b c r v N f h V d 3 v 3 a p b 4 b n + / f I P S f o L q K G 6 g o 7 t 2 k K L C / M U j U Y p G o l S o L S U Y r E Y J Z M J m p s N U X l F F b l c L k 4 n J Z y f n + P z I u T y l p L X G 6 C A l + i H P i 8 d b I 2 S 1 6 2 K 9 a s n A X J 6 A e N a c s F + D H G 7 e D w e 8 v n c F J t 5 S P H o g j 5 r Y + M v h G J 8 d H w / l c Q j F E 8 k h C w J H Q I m R B 6 U a H F x g e Y T Q Z p c c F H X O D O I Y c 4 x K P U m 6 W x n W O J X e / w 0 G 1 Z K i V c n F z a u L x f M M X t Y U l I i A m I F g y 6 a G b w p x z Y y S l Q 1 b 0 w J + P z 0 y d H d 5 G I y x e J x I Y 0 h k 1 3 C T C K m E 0 X j R D P R I D 0 Z 9 d C L M U / q e C Z q y h I 6 R r S v O a J j z i Y T Y L / m T N i P G U F Z x b n c Y N F D o T g F G 4 / y m d n L e q O I 6 9 + / v + n 0 e n 4 j a G + s o 5 0 t N e T i O y y U w k 4 k g 0 Q i S V e 6 / T Q f R W E p 2 I / n w 8 H W C D W U J + i 7 F 3 4 K x 6 z 3 F x u y W S 1 7 H u L G W r n d b r F W r k g 3 R R c m 9 B k b C 6 7 f b 0 B C f X h s L 8 3 P T F J Z W Z A i 3 A e C M t j J h P D p m J d 6 J t y S B g o l k h 1 o + i 0 y m f B W N + s g P o E 5 K i j 3 J 1 N N w V z w c T 8 s E n c G G f M R y 5 A K A l J B y k q J 5 k b u y P G N B G 7 y b R y g w n 9 + a j 8 l o 4 s 0 P T 1 D 4 X B Y L N O j R z + l C A O r 9 N X T w C u T C V h g y 2 b e G u f Q k A l Y j k w A y A S d r b U 1 I d c K 2 c r A 5 C G E m C Y g H D l z 8 0 k K 1 B + R 4 x s J G 6 Y P h a b I z 0 / u o 8 X 5 e S Z S l H w + H 4 2 O j q W a K u F w J E U m o z t G U V Y C D 5 d o c 2 W c d j X G 6 F B b h O q C c S r h n w B i L A d 3 S V L O t Q N f P z H v j P t e t v I w e U b s p F p Y i J G v 5 g g 3 q z 1 8 p l U X 6 1 l c v 7 9 y a 2 U a U 4 Q o 9 f v o 3 N 5 O G h x 8 S f X 1 d a m K N 5 i c n K S p q W k a n k l S K L B L 8 n B O o U D T b E t t j H o m P R T h J l 5 l I E H 1 w Q S 1 M L F Q z O M L J d T A x M L x X h a 7 p c L x h v I 4 j c x a F r E Y Y J p 7 d p g 8 0 / w z N y u v 1 0 P x m X t c p n E 5 v p 6 x 7 g k V 8 H m p v b K M N r c 1 C I k g 5 m 4 K m P g U K / 3 N f n 8 q f y V A X y n C u h J P K I W C p T F x A L H O u p g Q p 4 L 7 T g A c F f A W D o f c c h y 5 i Q R b s 5 L i J l Y 2 U k F A q s T s Q 0 o m L K / n e o T r D + u c U G 3 t B 2 h H 3 b w 0 Q w x 5 j N j x Z w z A L k M m N M e a K + J i j e D 9 W 2 n B u b n l h q / I t F B + j x q 3 e v r 0 K T U 3 N 1 N l Z Y U Q / M 6 A l 2 J M T H y v / T 1 O Q y a p A E M o I + I B Z E n O 3 t V n r E + s 2 z 5 U i S d A Z w 7 s o 4 V w L M 0 q Z S M T H B D 5 y F R V m q D 3 t 4 f p w 3 c W a U 9 z V A Z r c 5 0 N 5 Y f F y o Y 4 t z L t x M B 4 V R O a h f y e u / 1 u 6 n r R T W X B c h r l 5 h 8 s 2 I H W K B 1 t 5 7 4 d v w e f u 7 0 + R m 1 V c e m n B X 0 J 8 r I x y + x z r Q W y l Z 2 9 r C G o A 4 z 1 U f k B 7 l M F + A x V T + t N X H + 4 e j u X b h Q 1 P F W H q K F 0 k f o n i d 7 f t p B W u Z n 4 6 o k / r w X 4 e M e i j h F d 7 / X R z O L K n A T w 0 u 1 o j F K A + + b X e 7 w 0 H 8 3 + / o W 5 E J U G K 3 R q e a A K P d y 8 j O r m 5 V p b s k I t V Y k r S a 6 F h / q M 9 Y W V a U a R w F t 9 i A 4 2 z d H L a b Y K b B Y y + 0 0 G J i + f E h 5 h C 2 G w u L i 4 Y j I B 8 N J d 5 S b i N 8 8 w S J z 7 / S s h E 4 C f D T I Z P c 5 y r 3 i r y F f G R t Q g O h M / s F u f s b 6 w 7 g j l r z 1 E Y W 7 m T S 0 k K R x V Z M F M h 2 w V b e D J 4 g e A k r 6 7 N S z W B Y S 8 f u M W X e 1 b m c K / L Z h L S b / C t U O 2 s r Z L A g J S + X f q M 9 Y P u J W w f v 4 C t X v Z i s T l L l g T i P H d Q l m m U M Y g K v L s 2 G + b b x f w J O l 0 Z 5 g + 4 v 7 S g 3 u 3 6 M q V a / T d t 5 f o 2 N H D F E s W l w d u L Z F Z x o Z M E G k x c B 7 6 l O T r t N V g 8 f + t G w t V 3 X 6 Q F s N u 3 a R I 0 O U X P o p x h a E C G 8 q s 8 Y / M i g b q g g n p J 8 H p c I 6 t U t C b p O H h E a q q q q J T J 4 + T m 0 1 Y z 6 S a W Q 6 A n v D 2 w U G g P H f Q j L 8 g E 5 l l b Q g F U a R y U S T h I X f Z d n 1 G 8 a N E t K P I x V 9 R R 1 N T S R m d N / 0 l N C s A j P 9 Y f Y y l Z L L D e M x A y o m J C e r v 7 6 c o f y b G l L o e 3 R C r B d J 9 x O R 7 p 3 a W 3 N M P K d n 7 R 6 q J P l V v 1 M B A r / n O j Y 5 s Z W 5 I J X G u w N n F B D V W l W W t 2 2 I T 1 x + v 3 c m v Z U U A d + V B m U 5 k r F O q s j h E E w 5 T g I I + 5 G W / 1 L m I S 5 w N c I + X s X X 6 4 e Y t O n L 4 k A x I z s 7 N 0 e D A I O 3 Y 8 Y 4 + m 8 / n v O 6 e H t q 9 a 5 e c 8 / X T w G v 1 r q F u X s f H w Q O I c a y 1 B r x 7 d p i 0 8 f w l E 3 G q 8 E U p F u 6 V / G K G 6 4 s i J 5 S / 7 i D N z 6 u 5 Y y A U Y L 8 D G i C N 8 Z v a Y J w a y / m O W I 5 z X X R / 0 E O j c 1 b f a G f V M B O r R A Z X 8 Z l / + P 0 X V B Y s p e r q a t q 9 e z f 9 c O M H 2 r t v D 9 X V 1 c n 5 G C / C E o 3 X g b a q G A 1 M Y 9 7 b U l T 4 E z I D Y 2 q h O P t x 2 U h l 5 X G L I h 6 j s x 0 h u t s 7 r v O K E 0 y o u 0 V L q G B 9 J 4 X m g 7 L A z V i m X G Q q F I s L s 1 R X F Z R + 1 a P b V + n M 6 a O i z L / / 9 g H V e q f o / L v n 2 C p Z y o E Z E 7 B w y F l t Q a K J 2 O 7 t o U s 3 n 1 J F + x G q q K q T 2 R h T 8 y U 0 t Q o 3 v V O R j 1 S w U k F P h D o q J 6 l n Y l 7 y i h G u L 6 4 X L 6 F c 5 Q f 0 L H F r r A m w E 2 g l Z M o H f P 7 x z R G q 4 a Y + m n e G U 5 i y t B o E u G l 5 Y n O Y y U T S V 5 u Z m a E R 3 2 E 6 3 B a V p q c d 5 j t E 9 / i 7 8 1 0 R f t d a D u 4 u B z u p T B x h U u p Q W a l 7 G I 0 v U h T t 7 c 9 f e 4 A t U / q 0 I u B N k A l A X + l m f 4 B G Q i 7 6 f 9 e m a D K 0 S O M z E Y p E 1 N 4 R h Q I q B O f G u U 5 F J i x w f P D g E e 3 i 5 m Q 8 6 a K K w F K P 4 X v b F u U 9 I j s W a V M 1 3 8 2 5 T w g r d m x T R D y U 1 Z q E V a W W R 9 O J y F Y / E j K p X K 4 S u v a M r V R 5 8 V r l o v z l v m A 9 L S y o d T e o j L S K e c O 4 3 R O n Y 2 0 h m p 0 a o / 6 u n 8 i V i O o j h Q G W y X a T p r H R M d q 2 b S v N h j G f k G R S b C Y w Z 8 / + n p 2 N U T q 9 J S x z + w y R D L G a K 9 D X k i z H w l 5 L p s 7 E W r F E 3 D V U U V l J 9 e W v p 1 / 6 t s E t h O L 7 i 7 t b 0 8 h k x I 7 M 9 O u C 1 1 9 G j S 2 b q a 2 9 n Q 4 e P E A f 7 I i R Z + Z x 2 v d h 9 j i s y p 4 m Q z Z 1 D H 2 l M 0 w E O 1 x c A 5 h l 7 k n M C U l e d X U u x s b w 3 T b + O Q 9 Z 6 g o C U s F K 3 e g L U F O 5 L 1 X f R f X 3 p + v 3 3 o z m v S H 4 a 7 b R 3 I I / N e Y E A e w K / a b I Z A f 2 i M C E V 1 9 k i E K h W W r b v F U W E G 6 u j g l 9 L n f 5 x W W P g e K r 1 2 9 T S c M h O t G Z X c 0 H B g b l N 7 e 3 t + m c 1 4 P f f / u Q / C 1 H + L N 1 h s O Q r T 8 F b 1 + c 5 d S m W Q p H o 9 Q 9 U V z 7 / R X d w G 4 4 W p Z 1 v O l t A 3 t E j M + X 0 I O u K X J X t F I 0 7 q I d D V G a 5 C Y b y A R g T 4 i 5 + Q V K x M K 0 t z G 3 Y v j 9 f p q f m x N v p X H 9 r x Q X n q U 7 R + 7 c / Z E + O 7 + H P t h u z Z R 3 M l J 1 K F b K R b c H c E P i C s + o f 6 d L U f W h / L X 7 l z g i M s n 0 N s k 1 E n L T p K u N n k x U 0 t U e H 9 3 o 9 b H l s r 4 f 3 r b / + 1 2 v N A 2 D w T K d u x Q 1 N T V i 1 e 7 / + C N d v n y F v v n m W 7 p z 5 1 7 K + i 4 H u O 0 7 a m M 6 x W X A 7 3 N r N y Q C + / I T J y F b 3 a H J B 8 1 c i J b Q x M Q k v V O 7 O i / q W s H 1 p x v 3 3 5 4 G v g J K S j w U D + w S r 1 h m / 8 k g s 4 K c g l 3 c N G y v X p n l e f n y J c u w N C f n 5 m a F X J 9 9 9 n P x N i 6 H S 5 e + p 3 P n z u i U A u Y 1 X n j q l x s p r I C T Y G / 6 A d L s i 0 X p e P s s J e N h 6 p 7 m m 2 h R a C l f y 5 d F Q i h / 3 T 5 W r l j a f D 3 F H + c T C o 4 G + 7 q q Q o F r h b L N z W K q U y 8 d O L B P H 8 m P e W 5 m l p Y G l i j q 3 e d T X E g x m n W 3 s e V K S j N V 9 v 1 D u a 0 h y T J / J w Z 5 Y 0 y o u t I w b a m c k S r u n n H 2 c I B B 0 f S h F h b 0 D O U 0 0 j i f T A B 2 P 1 o N s P U Z V r g u L C 5 Q c 3 O T z l 0 e o d k Q / a / / + b / p / v 3 7 O o e k f 9 Z Q t k A 1 v n n Z v + L 0 l g i d 3 x a m g 7 V D 5 J 3 5 k V q r r C b j 2 4 a 9 7 i T O B A P J R m e 5 V R J P 0 N D Q 0 B J 9 c K o U R R / K V 7 2 T 7 1 j p 2 y U 7 m U C Z G J 9 7 t W I O B A I y + 9 2 O x c U w j Y 2 P S z 9 j Y W G B r d I 8 h W Z m q K u r m 6 5 f u 0 G / + e 2 v a H J y S r Z I A 4 a G h 2 W T l L a 2 d E / i 2 O g Q H d v T S n u a Y n R i s 1 N 2 J F L a C V J d v 3 F b 9 q K I j A + q Q w 5 H U R A q E v V m s U 4 W n E w u 2 V B F b x 2 2 W s A L + P z 5 C y G O g d / n l V n w w 0 y U h w 8 f 0 T f f X K R B 7 n d V V V f R 5 5 9 / K p N 5 t 2 z Z I n 1 O Y H R 0 l E q Z m L B 4 d p R X l K f K D / s J n t i 0 Q H O h t z / 1 J 7 M O p R n I / / G G U + T 1 u G l z c 4 M + 4 m x w d W t b 5 V B x + 6 q 5 u Z L d C V E M g D M A i v o q w H I R v 8 / H i m X N R M d D D r Z v 2 0 b j b K W O H j 1 C n 3 3 2 K e 3 c u Z N q a 2 r E c Y F y e v 6 8 S x Z J A v v 3 7 q U / f v G l O D n s a K i r o z t 3 r K 2 9 5 q a G a U d Z j 0 6 9 f a D W F R A r k Y H 0 e e 9 m G h 0 b o 1 K 5 F 6 T r h 9 O k R G 4 E D p a k v 3 2 J d c o V d x o w V w 9 b i t W 9 4 u w H X K P b X c J 9 o 3 Q y B E o D X D Z J u n z 5 e 3 F g Z C L G / S a U I e B l Q v 7 m N 7 + i 8 v K g p M 3 5 e K g c y A n A A t 6 7 d 1 / W f m F Q + m 0 D 1 6 m + l V 9 1 / e N l d N 4 j v 7 u C w i m 9 c K z 8 + e a P j t V I t 9 d P 4 Z J t 0 m w B q S B A s R D q / e 2 L 0 u R b K X C d E 9 z 3 m Z 6 a o i d P n 1 F d b Z 3 0 k V p b m 1 n Z d + i z F C m + + u o C d X R s p g C z d 8 v W 9 K X k 6 H f B I u E 4 y g m E u X v 3 H i t n O f X 0 9 H C f C t t C J 6 m z c w v V 1 F T z 8 U V Z B 4 a 1 X t x l p W + e v / 0 x I D T 1 M I 6 G 3 4 s Z E 3 C f x 2 I R 2 l o z T 7 7 o O I W 4 x e J k O J p Q / t r d N D O T E M U x V q p Y y E S z f X R w s 5 v J U F 3 Q 2 J E d I A + I c u T I I a q v b y A f 9 5 d C o R n 6 1 3 / 9 P / T b 3 / 6 K Z m f n 5 J z e n l 5 q 3 9 Q u F i U a x W N 5 1 K N k D D B e h 8 / Z u f M d 6 u s b E F f 6 l i 0 d 8 q A E P K 2 x m p u D s 2 z 1 s D 0 a g K e R Y O d a 8 x m r X Z r y y u B 6 T S R x A 4 0 r Q m E G C Y c n 2 2 d o B u N y / h p 9 o v P A h H r g W K 1 M l u 3 h y i 6 + g V w 8 + 2 l n 7 T S N D P Z K P + b c u d O i x L j 7 w s G w H P C o n d v c r 6 l i a 3 H 4 8 C H J w 6 U u L M x T V 3 c 3 B c u C 0 g S E 8 n u 9 1 u Y x I J X X 6 9 M p B V j 3 x z 8 9 p K 3 b 3 6 G y 0 j L 5 D Z n A z W q W C V t Z t f T u v z b P C N Z D J D I e x V Z K p m R F y D V x l 3 Z 3 N r K V + g u h V g y X 2 0 d R T + 7 m 3 u s m E x 4 y j Y H O 1 w H 7 V J 8 p b r b B Q 1 d Z W U n d 3 T 2 0 f / 9 e i Z e i 7 5 J F u Y H e 3 l 4 q K y t j 6 1 S v c w r D Y H 8 P t b Z 3 6 B T R y 8 E + e a h 2 e U U l 1 d b l 9 5 K Z 8 r T / J u R d f F 4 q j p W 3 D V g n N P 0 w w A v r B K F E m D b 7 e i l R 2 c z 6 k X 2 r g L W G Y 5 0 S v q r t a Z Y J e N 0 k s u N 1 k a m p I n 0 Q t 5 K b V Y c O H a T t 2 7 f R i R P H 6 M r 3 V + n m D 7 d k h n k u w O W N / Q C x i n c l 8 A d K J R R l 5 C Z T V V U N b d 6 y T Z 5 g v x x A p I n x U Z 1 S / b P F x X l Z e 7 U 2 y K w P F x O 7 h M q D 5 V Q y M 7 R E X 5 w i q + g y v x 2 g W W / 6 T c U C L k / a 3 5 K u g L h j o U 8 C h c U j S O F V O 3 n q O D 1 8 8 I i e P X s m N 4 1 M w I K 9 + + 5 Z G h o a 1 j m F o Z S b d C A T y B A K l 5 A n U C 5 z 4 D Z 1 b E 0 j S y 7 U 1 T d y P w r W F U 2 u O H 9 e U G Z 5 4 B E 8 U J a 3 C f N 1 K u R X n T G 6 4 E 8 b j 3 M a H D s O F Y + / H c t k A P e 2 e X b T a o A t u 7 B 1 c z 5 M T k 3 S 1 q 2 d 3 J / y 0 0 c f f 8 A 5 L r p 1 6 7 Z c X + b N A w 6 C y s p y n S o M e H I H P g e f X x E g + r 4 r I G u 0 A D T 5 h g b 7 + T v y t 9 / w x P v B / j 7 5 D I O T H W F Z c o / V x g B q a G 3 g o v 5 p Q 6 i l O u M E c X 1 1 6 + G b 1 9 Y V w l P W T H O R S p l / Z h T N r m x v i m C H 2 y J 0 e y C 9 U 7 8 S 4 N E z e E R N J v B 7 1 e z x I V n K g T l 6 A K 7 v + y t X a c / u X W y x H s o U I 0 y x a m p u k m O t r S 2 p g d n X B Z T n / N y s 9 K t W A j z C 5 9 i m s A w D D E 6 7 6 f G o V 2 2 l / I a g N m 3 R X j 4 4 J u L K 2 5 e I R W h v 4 y w m O l L Y k 3 t J z F r B 9 f V t 5 x G q p G I 3 z c 6 q g j R k e h u E e l W A T K W e p D x D y g B u 6 Z s 3 b 9 O m T e 3 i s s 5 0 o W O c C C 7 x Y D A o j g h c 2 7 V r N + T 5 v 5 9 / / j P y + 1 + / 6 x q W q r m 1 X a c K A 4 r c N P s w m I w d X 7 G F G p 5 y / z q A z W l C t i 3 T Q C a Q P 8 E 6 I I 4 J E I r D R D T C J I v Q g a Y Z i p Q 3 6 r O d A 0 f 2 o f h G 5 F j S 5 M P E n I v G p i 0 P 3 8 D A g D T p j h 8 / K k 2 9 b O N R F R X l b I l a x R L B B T 4 + P i G z A t D v 8 n g s l / j r A u 7 8 t f U r n x d n 7 0 M t z M / K R j B Y 3 q / X M b 4 y 7 G R K g X U A f w b 4 K q Q g a B I 7 E X w V + J n O E t N / s o u B E 4 i G X Y i y I U A h q l p U D x K D Z X o 5 N E x n z 5 4 R y 1 M I Y J H H R k d p b G y C a l Y x I F w I o K D 2 / t F q s G h z C m D v e G w E 2 m l b M f z 6 o e r c 1 D z C 3 i k 0 m 7 P r z 1 r K 6 6 + x V 0 S w p l F M v R O I k w v R L M u b s J 3 X 9 s p x m p u f E z J h k d + m 9 r a 0 m Q u 5 M D M T Y k t 2 h / 7 t 3 / 7 A R K o R 9 / r + f X v Z K q C S X i 8 m x w v f 6 h g 1 8 H B o q Z W s r l X b U A M g 0 s m O C G 2 r j 6 l t z E p 6 p C z M 9 m Y r R s Y N N A 0 2 R s 1 E y 7 i M 1 8 q l n x u u r + 8 8 c p T m + q p 3 0 f R 0 5 s p c 6 y c 6 l W g d N T F q L Z u W s a O 7 d + 8 z s e b p F / / p 8 2 W b b R j 4 x f q l M 2 d P y 2 B v I Q R c L T D T A q 7 1 l W B s t o T K A + q h C 8 C L Z 4 9 p 6 / b s D 0 p D 3 6 y x u T V l W b E O b K V O H l W / q s 4 T c T z r S / W h U n 0 p 7 j / F d D / K 7 Y r T n l 2 1 6 o 0 O g e u C w w i V L N s l d x 6 M z x Q T o d C X w A 5 D M C r 4 3 b g h Y L p R P u C 8 L 7 7 4 k t 7 / 4 D 1 Z q / S m 8 X K g j 1 r a N u l U 4 U C R 4 7 p 6 u p 5 R R 2 f 2 Z z l h R o u 5 3 g W 2 0 q V l a l Z 7 9 4 S H n o 0 V P q s h V d / J B M X F y 4 c J s n x z 1 c S y E y o R j 9 C h f c 5 a J + W 4 J h / G O U 2 h O p U 8 G H P K B p O L O / R y Z A I w K R V j K v Z 1 T m 8 K m O e 3 U s + e A c j U 9 f y J j H P l q h P 7 + B a W i h h g u + h c T 8 X P B 3 l H 6 m 2 s C 5 K w P k d S V t I x c J x T g m / a e S r N G S W Y T U E w I + H i s w C N z h b W Z I M F u 3 D h I n 3 w w X l y v w V C Q Q N f p U + G O Y I N j c 0 c y 1 4 H I 0 P W V K r h l w M 6 p n B q 8 z z X 7 N K O Z 1 4 P o X w N v 5 g 6 1 1 G 5 0 U r a 3 H T T 9 W e t x X E W K p M 0 T i F R I c D m l 3 c H v b J P 3 n K A d Y J 7 v K q q m k Z Z G e H O R t P m T V 0 v L B S + Y 7 U w / a K Z 6 W k J M 2 G f f G s W L B q E + V o / f C c q 2 6 m Z 2 R Z A v q 3 B x C b x c Z y i y s Q I A h U i i G L h l o P g q F 2 P P G U 1 U n h G n A r M k 8 u H 6 7 3 L u 6 U x 5 j Q 8 N C y P H E V H H k p Y o u f 8 Y f r P 6 M i Q P n N 5 o G 8 0 P J R u F T K B c Z u u F 0 9 0 a m U I z U z L 7 4 W D Y O k S j y R 1 v 0 h / J G p t r T V L X u Y E l m H Z C M n e h L U F e f + 4 7 q X + r V C 0 Q a I q r t Q j y d c V y 6 p L a y V i d Z 0 i X P a O J p I d + Z o r m J L z Y j x / M w 7 r o t 5 7 / z 1 6 / u x 5 6 p p N k w y z x h s a m / R E 1 f w w f a O m 5 j a 2 e r k n j U K x f b 7 V O T 4 m x k Y k d L u x r Z d l E e A k i I Q j t G X r O x Q s r 9 C 5 W F Z f J h 5 F Y H J i X K 4 P 1 4 J m Y V t F A Q 9 T S 5 E G I f 9 p B q k / F e c X C U K h c F Z d W i t x V B 8 K B V Q s h M r X X A G 6 J j y q 8 v O g o a F e H r a G T V j M d W M M C 2 m U B 6 Y d w R U N r 5 k d O H e O z 4 O X E E p u i B h g I m K e H v K h w P P 8 P q R H h l 7 K z P H 2 z V s k v R K A Q B 1 M G A P M Q 8 R O t v g N 4 n z J s m A S / U O s w 8 J 7 c Q 5 + H 6 4 F l r g y u M z s D / 5 c K Q m j B w i Q p 8 X k q + w k L S x i L G q p L q 2 V O K o P 5 Q 2 q u V l S c E U A L E r M B V z C 8 2 X c x V C 0 X b t 2 0 a 3 b d 6 m v r 0 / 2 g M C S d f v O R L A + u O P D L T 3 M d / j B g Q F 6 8 u Q x h W b n R F l N 3 8 Y A n j i j w F g u g n R j c w u H y o 0 N d z b 6 N A N 9 P a L 4 y 1 n B q c n 0 g W D U T Z A / c 7 C / l 7 8 7 u w M G f U E 0 D f E 7 K i q r U u Q a G x 2 W R Z D 5 A D o Z 8 q R E H w M M k f h F U o s L T t l L U M F R f S j j M i 8 W Y F E i n g W V C 3 1 6 6 U Q u Q O E 2 b 9 5 E J 4 4 f l T l 8 f X 3 9 d O r U C d k v w g 4 0 r X D s 3 v 2 H F I n G x N p g k 5 V s Q P l B o X N B y B Y I U N u m D r E 2 I B 6 U P c L E m p y c E I L 1 9 X R J k w 0 z 3 q u r l w 6 c L v D v A 0 k N 7 H W G 9 4 P k s J K z o W k Z 2 I Y V Q 7 q + o Y m a 2 6 w V x Z l Q R J E I X v T n I i + D Y C n B Y D U T K o s u r Z U 4 y k K 9 g h N q z Y C n w O c C v H 6 T 8 7 m P G 2 D Z B v a O w N I O d P 5 h j b B 5 J W a p Y 4 u w L 7 / 8 W i b R f v j h B z J j H d s y Q 5 m y A Y S Z n l 7 Z R p W Y n e F j Y t X U 1 A r B N n V 0 y o y K F 0 8 f L X H p 4 / N n Z 2 d o d P i l z l G E h / X B 0 p M S T 4 D 6 X 4 6 I 9 a u s q h E H S 3 9 f t + x a i / 5 e z + C U f l c G 9 A U x T d Q f 0 k I a S 5 D G G X K W z s O u T U 4 C 9 6 2 d 8 + e w s l k R M E E 0 G 2 7 2 r 2 w i K m a d 1 9 f X y Q x 0 9 K d A t E 8 + + Y g a G x t T 0 5 K g S K z X O Y G V t 7 A I / b 3 d O m d 1 2 L n n g I 6 l A + N R X i + u S y k 1 X O l 1 b H 0 e j s D p 4 a L O j v b U w D Y c L O j b w Y u J D W R e z G E s K x 1 C D h W T f w m Q Z 0 R l p O U h j R M R t + v Q W v 8 5 y k J J G R U p 8 r n S u 5 b x + N k B 0 m B z l u r q K i Z R g 4 x X 2 X c 2 A p A O L 4 b z L p F H s 6 u q e v W 7 A 8 H C 5 A K a g w 1 N z T Q + p p b V 1 9 U 3 s C o R H W i N Z u 1 X o i 8 3 P T V J 3 7 3 I f X O x y K I n R o s y q F D y N X l S Y k s 7 C c 5 6 + s Y 6 x X M m 1 E J 0 5 R e I D S i v X r 2 2 R G l A l t N n T 9 O z p 8 / k 4 W x P n j x d s q s s g K b j a p H P A i 7 q P h 4 s I Z q A + Q A P I x w j o Q Q 3 / / I u R j R E s Z N L E 8 a E O G p L Y 6 B a 8 v G x D h F H W a j 1 j G s 9 f t G F l S A S j V L n 1 q 1 Z l R b z / 8 6 9 e 5 Z O n T z O T b A G u n v n H l 2 8 + F 2 a C x 5 7 9 6 0 W e E Q p Z p Z n Q y x e + N q n u o Z G e v B s k H 4 a W 2 Y M D D 9 Z B E 1 n i 0 z y p 6 3 W E t H H n A Q u 8 Q y K r a H g t Z j R W p l b 0 b C 3 H Z 7 J u x K M j o x Q y z L P h c I u S j X V 1 X S W L d a h w w f p + v U f 5 E k c e C o H n A K r B Z q e m F k + 9 L K f B g d 6 J Q + D w 1 B g N O E K B T 5 n K L F V p 3 J B k 0 M I k k t A K i M 6 j c F A j m f T p b U S R 8 2 U K H Y M z n j y X s d K 9 / 6 D M s K 5 U A h g x a o q K + m D D 9 6 j k y d P i J v 9 V Z e J 4 / u b W 9 q p t U 3 t j Q 7 3 O p 6 B i w H j Q v B o 2 E u X u t g y 6 3 R O 6 B P s 5 F F W y r J M / J K K G z K Z t F 2 H 1 l o c 1 e S T e 8 0 y b X K n I 5 / y Y P V r I R N n A Z D h w Y 8 P x V 2 + U m D J f V 1 d L X / G 6 v t Q G I O y A / V i t n k u l O Q D 0 2 5 a z N d 3 Z D J A 5 M 8 Q R Z M E 3 y F x f J f O S x c c V 8 e c B E c 5 J c z 8 u G I n F f Y 2 z w b k X u 3 2 F 2 S p X o x 7 U R A p J V 4 J Y E k e / P h I F H U 1 m J 0 N 5 f U Q m l W / c D j 0 d j + X e D Y s 1 4 X D r 5 N f y C + K P J o s M q 9 L x R F i r E k I Z i R F v A Q F g / 4 0 H V p r c Z S F o u j y u 5 s W A 2 b D K N 3 s g I p c f O 6 X Z R 7 5 9 r U b m S 2 h s Y W A V q q V A U 2 1 P X t 3 U X w V S x u g u O W 2 i a 6 Z g O d w Z l o N z m K 2 B L Z 6 n p 6 a W P I 7 4 d U s b N 8 + R Q y x N i a O P 9 0 / M k R C X J F I H T O k q q h U 2 0 8 7 B Y 4 a 2 A X F i 9 0 6 G e S b 5 w d g I e K F Z w G 6 0 Z v d A r 2 3 g 2 h z g 5 9 6 h g u Y n Z 0 F e A Y U t j D D 3 M B L l 7 6 X J x 0 u B y g o x o u y A U 3 A q c k J G Q P D J F s 7 q q p r R f H t z c R c O 0 N Z U O V j r B K / W M Q B i R B q 0 k D w e B t D P B G 8 j 8 8 r K / W l 9 M c J f 4 6 y U I p L + R W x W F C o A 2 J 6 s Y Q u v f D T 0 I y b F U V n M v A M K L c r Q R 1 N q 9 s d F T M r P v n k Q z p / / p x M V z K 7 1 e Y C C I H l H z W 2 H Y 3 s A J G g y L l u e L C K M h M 9 F J J B 4 X x W W i A c M g Q B O T R x d I h 8 e 5 x f V J x / p 1 g t / d 5 A Y O V N 4 j c J Z / W h E m o 1 K C r N V N x 6 s V j 5 g N 1 X f x z y i s U y n B o Z G Z E n d r z K 9 c M j B y J g P A r W C l u b w Q J h f Z N 9 l v n I 8 E u a Z S I s t y O S 3 5 + / e Y X f G q y o E H J N L D N E o I h i E S Z T U h Z J W y v T 9 E N / y h A L U l P L z V O t P 0 4 Q Z / W h N j j 4 h i w P O O s Z H K c f b v w g j + / M N w W o U L S 0 t N C R I 4 f p 1 s 0 b 4 m y o r W 8 U Z w d W 4 E I 5 Z U 2 V P j c X 4 O g w S 0 D y I R r B c 3 B d s t t R L g h R l I l S 5 M g U J g p H + B 9 k U s R J k c z E d f g q g 9 d v A v x r M i i 2 x i K v O e 7 K G 8 F a A f c G 3 P T Z 5 5 / S g Q P 7 2 K J k 3 8 N h p Y C i Y v m E A a Y v m c W J m I s X j e V 3 s W c u c s y F y Y k J C X F z y A o h j B J l b Q x J E D c k M h b J p P X x F J k w w K w G m W G F 7 f q z 1 u K o g V 0 I l x p e p a L X I 4 F Y j 5 d F Z W 2 T O B V q a 2 v p + + + v L h k T y g e M X 8 H t j c W K f b 1 9 9 O D h I 1 p Y X K T 7 9 x / I 3 M B c w K w K L M m A I g N o B s r T L r B I j V H I 0 z r Q B 8 P C w u + e 5 1 q V q 0 k j o S a K k E Y 5 H Z T V M c e s E P m K Y O k h d C V T f 9 Z a n D U 5 l m W 9 G y H o w X I w D g 1 5 v A 0 3 y 0 R 5 C s D U 9 D T 9 6 U 9 / l i d 3 g I S V V Z W 0 q b 2 V / v T F l 9 T e 3 s Z 9 o N y z v e F Q a G h q k Z v Y k 0 f 3 q Z H j H u 5 / Y e O Y Q o F V v J g K F Y 5 n e w 8 I I q + a L C x 2 C w S i p E I c U 2 k h k M 5 X T T 6 z A W q C v B 7 + H p v u O E E c 1 4 c q 9 / T z a 6 7 2 w s a C 2 Q i z E M A K 3 b l 9 l z 7 9 9 G d s i T q p q a l J 1 l Z V V l b R / v 3 7 5 L M K A Q j V 3 r F V x p r U A 9 q U 8 h d C 6 s 1 b t u Z 4 v A 0 + A 4 H 6 L B V q w u j P t h P M E E Z C L d L M Q 6 j f h / i Z c / v V x z s I j u t D Q V B Y 9 i b f e m z 6 5 Y O Z M Y K 9 z s + c O b 1 k S X w 2 h G Z C t H v 3 z q z u 8 S q 2 V G 7 c z Q t A J L I o k 1 / R d M N + F q Y e h A h 5 g M F d L H e / 3 L X U C h p S W g J S 6 B C E Q V z C L G R K 5 Z l + F V s o b o b K 9 m S l a k G j k 8 R x F k r A h c g l K N F M M m 0 E c p m N + Y G m p k Z Z D g + F A u b Z Y s E 7 l 4 n B w U H p d 2 U D X O c l 0 n n P j 5 6 B s Z x b j Y 2 P q q 3 E s m F y c l w G d 7 H u S / / M F B R x b C R i U q T G l 9 K c D k b U O S Z u E Q w W S j + E j Y V f H K k L j n N K K F E F v R H I k w 3 2 h X j o R 8 X j 6 u E D 2 M g F T 5 G / c O F b + v r C N 7 J E 4 + K 3 3 9 G X 3 G / q e t E l 5 2 Y D F B D r p I a G h m h s b E w p Z A b m w k l q a c j t e M A 0 I + w b k Q k o f W V F F X X 1 D O R e m Q y S g S i G M E I Q Q x o W J p a k t Z h 4 q p l n y 4 d 1 A r E C A e X q d 5 o 4 z i k B C X g X p D B V T W w 8 l P o s h c d N x e / 3 y a r c x 4 8 f 0 3 v v n 6 e P P / 6 Q z r 9 7 j r 7 6 8 9 e 0 b + 8 e + v i T j 2 g f 9 5 N G c 1 i R 6 u p q 2 r Z t q + z z g J 1 q v 7 l w U R T b Y G C K m 3 X x x W U f c G B 3 u 2 N 7 M U x F w h Z h 2 M h l 3 J V j z R M I J D d I I 0 w O L Y o o T C Z J K 1 I J i f S x V J o F o R K V 1 7 m 1 d Y n e O E E c 2 Y c q 8 6 l V p y g 8 Y 6 X s 1 m q 9 W 6 6 O m v R J r Q c O 7 J f l G H A 2 Y P c g A H 2 l X / 7 1 f x b X O s o D j x x 9 8 a J H H o 5 t J 4 u B c c O 3 N D f L S m C U L Q D 3 e G s V F g 2 W i h U M z c z I B N h s + / X N z Y X k s 7 F N d H V N H b n L 6 m S L s K + f B m h q 0 a o T R R w t N j L h O 5 U V 4 j R C 5 I F M O t 9 O L G W 5 V G h I Z A Q E 2 7 o N j + V R + u I k c W Y f C s D A n R Q o d v j B j 9 0 4 i G R 0 k e D u H h 0 Z E 6 W 3 A 0 4 L U z a Y 7 o M 9 / T A H 8 N 6 9 + 9 L X y g U 8 p G B 6 e p o m J s Z l B y P z G S B p R W W l W K p s y 0 a C w Q q m h 4 v u T n X Q n 5 8 E Z F k / Z n Y w P 9 K h C S S i 6 z B l l V J x f c y Q R t e 3 I Z 2 Q C P n c 3 F U k M s c w u 0 P t S O t E O J Z Q b q 5 j 3 I l Q 2 B s N d o c c F B 9 j S w 2 N 9 V T J y p 4 P U D L M / 0 P z 7 t H D R 3 T 7 9 p 2 s G 7 U c O n R Q x q k e P P g p 5 8 3 K v u 8 e g L 3 a v 3 k e E G u k 7 s Y K S 7 n E R J H Q E M U i i J B H x 8 X a 4 L j t m D 0 U 0 d 4 8 E 0 9 K O k G 1 N S t f d P m 2 U I L y d K L U V Y T 0 X c s i l b 3 y 1 7 P V w k p X g 6 d P n 9 H p 0 y e p m Z t q h V w z z k H z 7 u j R I 0 K s K 1 e u U n d 3 j 8 z F M 8 B x r O p t a V m 6 R 5 4 B r B X e g 0 H m C 8 / 8 Q q j C l 1 c x p f D P y r + k e Z c S k 8 8 C w u i 4 W C N d 7 4 p M L C l i q S c Z n j x 9 U H T E i e J Y C 1 V S w i R C Q e P O x O F G g v 2 B z z U 1 1 d K c W w 1 g 0 c 6 f f 1 f I g U 0 z 7 b h x 4 5 Y 0 / X K h v K a Z C Z S Q x Z D x B G t K T q A J l 0 0 M c S z S G G + e k E d C V b e K R D o f I Z p 5 u t 4 N q U B u u S k w 2 U p L c 8 / 4 W G s 4 0 i l h J O B L L + i N A j R 3 D T C N 6 F W A u X 3 Y s M X e X I T C 4 w k a X V 0 9 S 5 w P k U i Y 5 u d n q S Q Z p k v d F T o 3 N / i j 8 C p i E U n F L e K o + j M T W i 0 S 4 R w T 6 n x j j V D v E l f n w j q h / 1 R f X 8 X f t V R X n C L O d U o w 6 i r D X I i 4 U 8 W p z K M q Y 7 0 3 + / D 8 3 j K f a K m g v a 2 t o J k S u f D o 0 U 9 0 + D C a S K q s o L y 9 v X 1 0 8 t Q J m W n g 8 / l l m p E s C g z N S L q s r J x c b p / Q p C C g e S c k A m k 4 t B N G 8 p A G Y c w x F b e T y i K O j h t i Y S 6 j C O J x O n f + u P 5 S Z 8 K R 4 1 B p g g r h g g 0 t I k T l F F z N 1 F R R c K P f M S j 1 E r V U q t 8 N h 8 T s 3 B w 3 + 1 a 3 v x 4 c D 3 j k D P b q w 4 M H v v v 2 k j g 4 M A D c 3 z 8 g 6 5 s w n o S Z F 2 h W 2 m e U T 8 4 X 0 s z U l g m v Q i g b Y Y Q o h j g q z 5 B F E Q w 3 S k M c n K c I Y 5 2 n B M 0 8 R a Y Y f 0 m c 3 B 5 H N 6 r I d e V x d + E a u g Z Y C J f Q 0 I S H F Y P F D c F j M 9 M N q 5 1 k U M a X M 6 v r c z g B 2 I v i v W 1 h s R i X L 1 + h M 2 d O y d S h V w H K J x Q K i S N i d G x M n p p 4 / P i x t N n n s E 7 Y M t m 4 o x 8 M e b O W o 7 2 s O c V p 5 C k C W W T S o S a H S Y M Y y I s j z 5 A F x G G y 4 B E 8 y I / H s G Q k J k t H Y r E I x T m M R s O c H + H f v F u P P z k X z q Y 7 S y m 2 5 E K h i 6 A d r S s v r W I t F D O Z A P O 8 K S z F 2 L N n 1 y u T C U B z r 6 K i g q 5 e v S 5 u 9 H P n z i 5 Z y g H r N D c b k p 1 i g f z l i N 9 o I 1 O K P I p M q o 4 s M V Z H x b V l M n V q L B D y N M G U A 0 I 1 8 y R E v X O 4 d d t m / t 7 s e u I U c X Q f y s D n 5 W a D F D D f 3 T i U f p W N U O u p L 1 V X p p w v Q y + H Z O D 2 d Q G D v f s P 7 K O O z V D K 7 M D T B q v r W m T Q N i + E S I Z M 6 u Z m C C N k M S G L k E u L k E a T y h w z c R W y C M F A I o t M S F d W r W 6 z m r e N o i B U W y N q j w s 9 V d C 6 8 n J Y q W I G d k E C J q e m 8 i 4 I X A m e c R O v t b V F t m p e D t / 3 Z L j S p Y y V S H m z y J 8 m B D x 3 q B M c E 4 K k y A R L Z M i i x L z H y s M 5 K h Q R M t l F N Q U R f v Z X H 8 j P c T q c 7 5 T Q U u p H Z a i C t k J U q K r o 9 W C l 0 N 9 + p z 4 q 1 z M x N l H Q a t m e S Y 9 Y l O m F 7 P f G n p 5 e a T Y i x L J 4 I U U W 3 B n w y V 7 k b H B s A H U U p + R t / C J / U u 4 W M f C Z i h Q W Y f I R x 9 Q f 4 u g 3 S b 4 m k O Q h F M G x G D U 1 1 W b V C S e K 6 + q T 3 u w l 7 E A 8 7 o q S S z s n Z I M R V j g 3 p 3 E h 6 E z n 0 J W i w o n N Y Z q b H O S + T p Q 6 O n I 3 z + w A C c y i x E x c v 3 6 D j h 0 7 y m X k o q + / v i D e v D O n T 6 V Z v 7 s D X q o N J u j x S E Z / T R N I / 0 t a u c E t U g l R J O Q 8 s V Y 4 h l C R y Y r r E F Z H 3 x T t / S Q 8 V h T H 4 I y I x 6 M U i 8 A x A 6 d E m P 7 u H 3 5 R N D f M o m j y G Z S 4 c C e 0 7 m K Y 2 y W h V P A 6 Y B N j Y o 5 v E q z 0 K 5 n 8 m Y t M e K a t L C 7 k z 8 I c s 4 8 / + p B O n z p J V 7 6 / l l o S D 2 / e T L h k K Z k Y i k T 4 B 1 k U K Y R I Q g 4 7 a S z C L C G T f p / K Q 8 i f w X n K M q l Q i J U K L Y 8 f C B Y s 8 x d V 6 6 O o C P X O F p + q p L Q K Q J q F K 2 k 9 Y D H u k k e C Y v 1 T r u Z Z o R g a H p H 5 f H Z g D O r U 6 R N 0 7 + 4 9 6 p 8 q o a G Q O 7 W g U W 5 M 2 U S s D h N E 4 p o s O m 6 a f v Y m o K R R L 4 i L N U K e r i f J 4 3 p D X E J b H b K o P h N b K b F Y U f r l r z + V 3 1 Y s K J o + l J H K Y I k u c F M R 6 R W C C t P 3 1 q I D L r G 5 Q i 1 N w C y G l W w f l g k o / O D A o O x c l A k s z e i b S N B c Z G k z O U U i J o i Q R I i i y l V C 5 N v i K l + J Z Z 3 S Q 2 V t E D e h O m Y G b c U i c T 2 a E G N w C S b U l s 5 2 d c v P 0 A E n i 0 O X w O e W 9 h Z Y K V S e q g B V S T r k P F E E B z b / 7 B N e c 4 I v E N c I o P 9 U 6 E 5 F 2 Q B S Y F 1 T W R b X O + b v B e q 2 U 9 + U f c k 6 y k y X G w h l r B L E E E y n F X k g t i a g j S j q n G y W C a F u W e g 6 M 6 0 M I Z P U q b J O q N / z 7 5 9 I q / t i E O Z / t m x n y / a O M l U h L O q u p i p E K i x V s V z R r A h O w V Q O L 5 w d l Y E E V W n i 4 Q n v y y 1 J z w f 0 O 2 L B L V k f l h 2 m I P m q 2 j R R t A i B F H H E 8 q R Z H 0 U E E 5 d z E N e L / 1 R Z q 7 w U i T g 0 l k n l g T h 4 j 8 p L G 7 y V u t N k E o J F 6 T / + 8 h P + p U v r 3 u n i u v a 0 z 3 m 3 8 w L w + N k M h V l Z x N P n 5 o 4 3 p i W h 8 6 1 D V w l 3 7 D F F i a 9 T d f B x w c 5 G 0 J e k 0 1 v C s h f f 5 O Q k t b a 2 6 i O r A + 4 n V 3 t 8 0 r T L h C G S T q m 4 z l O i b k h i g X R a 7 V a k y A P y q e Y f C K P d 5 p J W x J I 0 y J M K Q S b c / D S J 0 G w X E i k i w a M X i 8 K r F 6 H y o J 9 + 9 T e f 6 9 9 W X F j + t u l Q 7 N x e y Z V n 7 n C m E 6 v u e q p t j j u d u T s q p X A y S r 1 J 2 t 6 g + k w + n 5 c m x r M / p 2 k l g H N s I Z p Z x Y o w / K L j i g Q W E T Q Z 0 t J K z C C u S q O M V d x 4 7 F R a 5 9 v j c k y T i f N M H a n W h X K Z Q 0 x T r 1 j J B B S d U 8 I u H e 1 B r i g 1 f q E q C Q Q z o i r O V L S 6 0 z r X E + h z J 6 k h q H 4 f t g n b t n 2 5 J 6 c X h r O d Y S 4 q R a I l I s 0 8 R R Z L N A F M n M s s l S d N P J N G m a a H 6 h y E i j g W q W x k Q v O O j 5 u 6 S t 0 M t a V 6 / 6 P T W e u 6 W K S E G 0 1 F + 1 d T 7 S e P C 0 8 n t 1 e O q i y V Z y O V t m a i A L g r 2 x R r r Q F L U q P n 8 A G B g P + 1 z e O D a 9 z + l A u U B e L S P M s l O A f l h F D f j I Q Y + p g q R / V Z S j R x W K R 1 k D p H p V U d G D L F l R e P 8 x C K Z R K v b Y S C Z Q H q 3 L r Z V s P F 9 1 e 0 T T 6 D A / v q u e W i y S R E U q R K k Q k V K / m 6 s k W U 4 v A L f 4 K R t Q N + h n F G A N j Y c r W w 3 y h e j L n p O Y t y N p g + j y Y A y g G h n R S 6 b K x 8 D v k 9 1 j H k a 4 K Z 9 3 O I 3 6 u O a + L Y Q x P X Z B J r x H m m i Q f 3 O J Z o Y K 3 T f / n 7 X + i r K F 4 U P a G A Q / s a u Z J R e a q y F I F s c V 3 x o g A p Y S W A g m n l W 2 v M R 9 B m U I S o q 6 9 b s g d E P h h P H v N G N l I Z m i m h P z / x 0 7 M x j D P p a + T r V d e q S I X Q T i Y r z 2 a R E E q 5 W c f S R J f p k i Y f i 3 U z M 2 S y 3 f Q 0 i W S K E U j F 4 d / / 4 6 / l G o o d r u v P + 9 d e m 1 4 D 5 u Y i 9 O C n c e X d E 0 + f F b r g / U N a v H 8 s L q R V C P e y T G 0 x I Q O m W 9 K S 0 p B E W s 5 r x 8 c 7 F o V I Y 2 P j 8 l z c X D A 3 A B N + h a 2 9 O K p z V b 7 8 4 0 W l V Z 6 O y z m G Y F Y + C I E 4 b j Q S a i L J e S A L 4 i l y K T H k S y e h a h E o 0 q m 4 s V Y g U 2 q + X j T C F i p C v / j 1 z 6 i h I f u z f Y s N b K G g J M U v w a C f 2 + D u V K W l 7 o R S k V b F S p w r W s V x 5 1 R p p R B G Y b T C K Z V U g p c 3 i B O b 1 f 5 5 m B 2 B H V 5 z Q Q i g Q 8 h i F M q u 4 v K b 9 T X Y N 4 5 M K T 6 I I G R Q x 1 L n i u J b p E i F h j i 6 z F R o 0 j r U Z S j l z W k V L s 3 D e e L N S y N T l F p a G 5 l M 3 G z P U q f F K E U 3 U y K f 7 N v d R C 7 0 p 1 C R d l K Z O F e k y l M V b C m A q X S t K C m l Y o W D k t q U + E 0 A l V D h V / 2 m p 0 + e U U V F + k a O h j x G r n d 7 a W z W R d F 4 k o Z D q l k n C i + i f 7 e + D n U t 5 h g L X 6 O 5 N n O t V r 8 J Y u W p m 4 7 O N 2 W D c k q F E C 4 7 b m e q c z j N Z S v l y W U u Z Y y Q 8 4 R I K T K h T i L k 8 3 n o r 3 7 x S d a 6 L F q 5 8 X z g D d 9 7 3 z 6 u X O u m B B t f t Q 8 F m n w Y / L U 3 / 6 y m n 2 r + o b l n m n 8 w 2 q r 5 l 9 Y c x A d L K D F V e i a l s y w s y V g W t W U J m g u 7 q G b x D m 3 b 2 i m e P k A q R x P Z E B r 9 I + R Z x w z Z J E O d J 8 d N v k 5 n C D P L l t Z x k M W k O W 7 l G Z I i D 6 F l y R T B D K l w c 1 J x d Z N S p F K e P U O m s D x 9 8 B / / + 9 + o 8 l 1 H c N 1 4 s f 4 I B V y + 8 o L V C f 0 m e 5 9 K p U 2 f S g i D O E g k I V c u 8 l L k U i L E k W M S U + f g S + S Y y Z O o h s n P j f R C T 9 K R 1 g j d e e k j 1 8 u L 9 O 7 Z 4 + q 3 y B G 8 q L O V 4 h P N h i E u W X q B P J w l I Y 6 r E y U t K R P X Y q U 1 W e x x I Y t K K + K Y P D u R F I l S 5 A J x N J E U s U A c i 0 x 4 p K l q J S C M i L j 5 B v a 7 f / m v + K X r D k y o Q a m D 9 Q Y o w 6 X L z 5 g o y k K l S K U l Z a n E Q m l r l W a p Q B K d x g e a P E 6 p E F k q l G M q J n E J 5 N U g P c W / T o c K S G F z F m 6 8 0 b 6 6 M d m c s q 4 e w w H q P F y L P b z W 4 6 N 5 7 n L B q y d 5 L P i T f z k H p F A i x / R x K 8 8 Q h 0 W I Y o 6 p u C G P O a a I w 2 S R m R I 6 n i K V s k h C L G O Z Y I 3 E q 6 f J B G K x Z U r E I 9 K 8 / d 2 / / J 1 V d u s M 6 8 J t n g 2 o s N O n t n E l o g 3 P l S p N D S 3 I w 5 1 T 3 0 U R Y q a z 3 G U l T y u H S a c p k V I a k 1 b H V K j E u n v b 8 9 I l / T j O X 4 w k Z O v j Y D B I d + / e V 9 / N + X F 9 j o z 1 c B i O J i i 0 i M F s p K 3 v S v 0 + s S L q v f b f q M 5 V k p r x o L 9 D n a N E y k T O U c d M 2 i o f f Y 4 O T X 8 U T T p J 2 / p J c D w o R w Q s U 1 j I 9 N 9 + t / 6 a e X a 4 f l i n F s o A S n H x u 8 d i q Z R 1 8 m i L p S 2 V s V D G S n F l K 4 v F l c 6 S Z r G 0 d Z K o z V I h Q 2 X p N E N y r G R + c A 3 4 v Q n y u 5 N 0 u C 0 s D 0 R 7 / 4 P 3 5 Y B U D l s J 4 P G I R 8 a Y m A / I F O s h M b E u i O t Q 0 k j B / Y 0 k k 0 u f Y 4 n l G p d Q 5 4 G E K k S e I S V C J h O n V d y Q U Y k i H e f Z L J M 8 v R 5 k Y k H o d r v o n / 7 H 3 8 p q 5 P W M d U 8 o g w s X H 7 J u g T i G V E w k a Q Y q I i l y K T K B G C Y f c U M o R R K T x q f q t H y D L c 8 W S L 6 O Z Q M K H 0 0 9 7 O m A b Z h 3 N U b p 2 2 8 v 0 b v v n l X H p X a S 9 M 0 z 7 a S Q D C i / p F Q I M v C f h J l x F n t c C U h j i 4 v b H X m a M M g H Q e S Y j U R M H j k H 1 g l x I Z M m l n j 6 N J l A I r F a C K P k 8 3 r o d / + 8 P v t M m X D 9 0 L U x C A V 8 9 f V 9 V j V j q U z f K r e l U n E Q B W I j F y i C f 4 4 L Y Y Q x i j Y q T 0 P O X R 5 e J h L 6 Q 8 c 2 R W g x R v T o 7 l U 6 d f I E K y + O Q t k x G 4 L o R h 8 W V 0 q O J o k 5 j h y T p 0 S O C E k Q 0 S R J i S 0 t B F J p R S Y W C Z E G S V R a y K R D Z Z 3 Q H E V z D w S D Z W J y i U V C n t W 0 D v j 9 9 E / / / L f y e z Y C m F A v V e l v E F y 9 + p h C s 2 E h k + y g x K S x C G Y R S l k o k C W T V O C J D v F n C C T k k U y V t M V t k R x I U s D D l s q V p J 0 1 E + I F K y 3 F x o 6 s 8 O q w i r G S f / s c l g p k U A c k 5 B f 5 Q 8 I W T 6 V T o o g i o k m T y p M 0 C G O l h U T I A 2 n g k N D 9 N o t U u r k H i y U k Q h x W S l m o 5 p Z G + u v f F u 9 S j N V g w x E K u H v n O Q 2 P z L A G m 7 E p Y 7 U U o Z T F Y k p o c m U S i 1 + s O K g j f D F p i S K l 4 o D J z w E Q C U v k N 1 X F 6 P q P v f T + o R b y e N y s z D g K p S c a n X X R T y P G T Q 6 e a L K o h K Q l Z e J a r L S N T C Z t I 5 V q 3 u k 4 8 o U 4 6 h y E d h K Z u O o 7 w T L B I Y G + k i I T 9 1 x p 5 6 7 t 9 O F / e B e / b k P B d X M D E g q Y m p q l K 2 y t m D X S l 1 K k M m R S x E K o L J U m E 9 z q w h a k w R P L U i F D a K P J k y K X y t X H J J o V 6 D 9 1 1 k Y o M j c h U 4 / K v K g W K D g m z h L d 7 P c J O Q C Q w I T 4 Q 7 7 K U 6 G K G r L Y x Z Y n Z D J p T S L J t x N J x Q 2 h 0 v t M V j N P v H s g F 8 d x I / j l r z + j x i Z M J 9 p 4 c N 3 s 3 p i E A q A o X 3 5 5 i 5 W B C w J E E l K l N / 8 w 6 K v I x Y Q x x A J Z 7 H G G y r O T y s R T L w I r Z s F U Q F U g Q S V T D 2 Q H 2 R 0 7 3 u G c J H W N u + U R o a z r k l a B I o V A S K G O S J 4 + J o K z Y X X w B 5 J I f j Y S I d R p F r F W I A 7 y h E A 4 x q H E Q R 7 E d a j 7 S n g f H q r 9 D 7 / 7 z b r 3 5 O U G 0 f 8 H / B V k O N H E z k k A A A A A S U V O R K 5 C Y I I = < / I m a g e > < / T o u r > < / T o u r s > < / V i s u a l i z a t i o n > 
</file>

<file path=customXml/item5.xml><?xml version="1.0" encoding="utf-8"?>
<p:properties xmlns:p="http://schemas.microsoft.com/office/2006/metadata/properties" xmlns:xsi="http://www.w3.org/2001/XMLSchema-instance" xmlns:pc="http://schemas.microsoft.com/office/infopath/2007/PartnerControls">
  <documentManagement>
    <_activity xmlns="4a1487be-5fb0-4b56-90fe-83be3378cbae" xsi:nil="true"/>
  </documentManagement>
</p:properties>
</file>

<file path=customXml/itemProps1.xml><?xml version="1.0" encoding="utf-8"?>
<ds:datastoreItem xmlns:ds="http://schemas.openxmlformats.org/officeDocument/2006/customXml" ds:itemID="{44814E42-9AEE-48DE-A278-6FE041172ACD}"/>
</file>

<file path=customXml/itemProps2.xml><?xml version="1.0" encoding="utf-8"?>
<ds:datastoreItem xmlns:ds="http://schemas.openxmlformats.org/officeDocument/2006/customXml" ds:itemID="{04F469AF-6C31-4995-9CDA-F30309C980EA}"/>
</file>

<file path=customXml/itemProps3.xml><?xml version="1.0" encoding="utf-8"?>
<ds:datastoreItem xmlns:ds="http://schemas.openxmlformats.org/officeDocument/2006/customXml" ds:itemID="{674ADF77-2679-4634-9AE7-77125BAC4577}"/>
</file>

<file path=customXml/itemProps4.xml><?xml version="1.0" encoding="utf-8"?>
<ds:datastoreItem xmlns:ds="http://schemas.openxmlformats.org/officeDocument/2006/customXml" ds:itemID="{75A365B1-8630-43B7-8395-5F2F2A7462B5}"/>
</file>

<file path=customXml/itemProps5.xml><?xml version="1.0" encoding="utf-8"?>
<ds:datastoreItem xmlns:ds="http://schemas.openxmlformats.org/officeDocument/2006/customXml" ds:itemID="{621C321B-97D0-4910-B457-6FEACE40016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Michelle Martins</dc:creator>
  <cp:keywords/>
  <dc:description/>
  <cp:lastModifiedBy/>
  <cp:revision/>
  <dcterms:created xsi:type="dcterms:W3CDTF">2023-03-30T00:03:33Z</dcterms:created>
  <dcterms:modified xsi:type="dcterms:W3CDTF">2023-04-02T18:42:49Z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0x01010019CBF9F2C9AA054CA52C731858174D8C</vt:lpwstr>
  </property>
  <property fmtid="{D5CDD505-2E9C-101B-9397-08002B2CF9AE}" pid="3" name="WorkbookGuid">
    <vt:lpwstr>0d2dcc38-dfd9-4161-9311-6178a600ae87</vt:lpwstr>
  </property>
</Properties>
</file>