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583FE8-8497-4A81-A45F-E29FDC5DF387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Topscore question 1" sheetId="1" r:id="rId1"/>
    <sheet name="Birthday" sheetId="2" r:id="rId2"/>
    <sheet name="Question 2" sheetId="3" r:id="rId3"/>
    <sheet name="Employment" sheetId="4" r:id="rId4"/>
    <sheet name="Questions 3" sheetId="5" r:id="rId5"/>
    <sheet name="Question 3(1)" sheetId="11" r:id="rId6"/>
    <sheet name="Question 3 (3)" sheetId="10" r:id="rId7"/>
    <sheet name="manufacturing country" sheetId="6" r:id="rId8"/>
  </sheets>
  <definedNames>
    <definedName name="_xlnm._FilterDatabase" localSheetId="4" hidden="1">'Questions 3'!$B$7:$H$25</definedName>
  </definedNames>
  <calcPr calcId="191029"/>
  <pivotCaches>
    <pivotCache cacheId="42" r:id="rId9"/>
    <pivotCache cacheId="47" r:id="rId10"/>
    <pivotCache cacheId="51" r:id="rId11"/>
  </pivotCaches>
</workbook>
</file>

<file path=xl/calcChain.xml><?xml version="1.0" encoding="utf-8"?>
<calcChain xmlns="http://schemas.openxmlformats.org/spreadsheetml/2006/main">
  <c r="G8" i="3" l="1"/>
  <c r="C25" i="1"/>
  <c r="D26" i="1"/>
  <c r="D25" i="1"/>
  <c r="C26" i="1"/>
  <c r="B26" i="1"/>
  <c r="B25" i="1"/>
  <c r="F5" i="5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F9" i="3"/>
  <c r="F10" i="3"/>
  <c r="F11" i="3"/>
  <c r="F12" i="3"/>
  <c r="F13" i="3"/>
  <c r="F14" i="3"/>
  <c r="F15" i="3"/>
  <c r="F8" i="3"/>
  <c r="E9" i="3"/>
  <c r="E10" i="3"/>
  <c r="E11" i="3"/>
  <c r="E12" i="3"/>
  <c r="E13" i="3"/>
  <c r="E14" i="3"/>
  <c r="E15" i="3"/>
  <c r="E8" i="3"/>
  <c r="D9" i="3"/>
  <c r="D10" i="3"/>
  <c r="D11" i="3"/>
  <c r="D12" i="3"/>
  <c r="D13" i="3"/>
  <c r="D14" i="3"/>
  <c r="D15" i="3"/>
  <c r="D8" i="3"/>
  <c r="C28" i="1"/>
  <c r="C20" i="1"/>
  <c r="B20" i="1"/>
  <c r="B19" i="1"/>
  <c r="C19" i="1"/>
  <c r="C9" i="6"/>
  <c r="C8" i="6"/>
  <c r="C7" i="6"/>
  <c r="C6" i="6"/>
  <c r="C5" i="6"/>
  <c r="C4" i="6"/>
  <c r="C3" i="6"/>
  <c r="C2" i="6"/>
  <c r="H8" i="3" l="1"/>
</calcChain>
</file>

<file path=xl/sharedStrings.xml><?xml version="1.0" encoding="utf-8"?>
<sst xmlns="http://schemas.openxmlformats.org/spreadsheetml/2006/main" count="267" uniqueCount="154">
  <si>
    <t>Below is the table of Top Scores in the Premier League:</t>
  </si>
  <si>
    <t>Player Name</t>
  </si>
  <si>
    <t>Club</t>
  </si>
  <si>
    <t>Goals Scored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</si>
  <si>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Jimmy Floyd Hasselbaink</t>
    </r>
  </si>
  <si>
    <t>Leeds United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</si>
  <si>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Michael Owen</t>
    </r>
  </si>
  <si>
    <t>Liverpool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</si>
  <si>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Dwight Yorke</t>
    </r>
  </si>
  <si>
    <t>Manchester United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</si>
  <si>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Nicolas Anelka</t>
    </r>
  </si>
  <si>
    <t>Arsenal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</si>
  <si>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Andy Cole</t>
    </r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</si>
  <si>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Hamilton Ricard</t>
    </r>
  </si>
  <si>
    <t>Middlesbrough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</si>
  <si>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Dion Dublin</t>
    </r>
  </si>
  <si>
    <t>Aston Villa</t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</si>
  <si>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Robbie Fowler</t>
    </r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</si>
  <si>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Julian Joachim</t>
    </r>
  </si>
  <si>
    <r>
      <rPr>
        <sz val="11"/>
        <color rgb="FF000000"/>
        <rFont val="Calibri"/>
      </rPr>
      <t> </t>
    </r>
    <r>
      <rPr>
        <sz val="11"/>
        <color rgb="FF000000"/>
        <rFont val="Arial"/>
      </rPr>
      <t>Alan Shearer</t>
    </r>
  </si>
  <si>
    <t>Newcastle United</t>
  </si>
  <si>
    <t>Complete the following table: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</si>
  <si>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</si>
  <si>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</si>
  <si>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</si>
  <si>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</si>
  <si>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Weekday number</t>
  </si>
  <si>
    <t>Weekday name</t>
  </si>
  <si>
    <t>Dwight Yorke</t>
  </si>
  <si>
    <t>Robbie      Fowler</t>
  </si>
  <si>
    <t>How many players scored more than 15 goals?</t>
  </si>
  <si>
    <t>Player</t>
  </si>
  <si>
    <t>Michael Owen</t>
  </si>
  <si>
    <t>Hamilton Ricard</t>
  </si>
  <si>
    <t>Robbie Fowler</t>
  </si>
  <si>
    <t>Alan Shearer</t>
  </si>
  <si>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</si>
  <si>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</si>
  <si>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</si>
  <si>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</si>
  <si>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</si>
  <si>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</si>
  <si>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</si>
  <si>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</si>
  <si>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</si>
  <si>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</si>
  <si>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</si>
  <si>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</si>
  <si>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</si>
  <si>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</si>
  <si>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</si>
  <si>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 xml:space="preserve">£11,176 </t>
  </si>
  <si>
    <t>debby.powers@jeemail.com</t>
  </si>
  <si>
    <t xml:space="preserve">£10,546 </t>
  </si>
  <si>
    <t>joe.byethen@whitehouse.gov</t>
  </si>
  <si>
    <t xml:space="preserve">£10,004 </t>
  </si>
  <si>
    <t>stephanie.diaz@msm.org</t>
  </si>
  <si>
    <t xml:space="preserve">£11,383 </t>
  </si>
  <si>
    <t>donald.gump@wahoo.com</t>
  </si>
  <si>
    <t xml:space="preserve">£10,236 </t>
  </si>
  <si>
    <t>sarah.cohen@coldmail.com</t>
  </si>
  <si>
    <t xml:space="preserve">£10,822 </t>
  </si>
  <si>
    <t>vladimir.lupin@kremlinmail.com</t>
  </si>
  <si>
    <t xml:space="preserve">£11,379 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</si>
  <si>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</si>
  <si>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</si>
  <si>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</si>
  <si>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</si>
  <si>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</si>
  <si>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</si>
  <si>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</si>
  <si>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</si>
  <si>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</si>
  <si>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</si>
  <si>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</si>
  <si>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</si>
  <si>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</si>
  <si>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</si>
  <si>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</si>
  <si>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</si>
  <si>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</si>
  <si>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Hire date</t>
  </si>
  <si>
    <t>Manchester</t>
  </si>
  <si>
    <t>Cardiff</t>
  </si>
  <si>
    <t>Birmingham</t>
  </si>
  <si>
    <t>liza.olson@owl.com</t>
  </si>
  <si>
    <t>London</t>
  </si>
  <si>
    <t>Bristol</t>
  </si>
  <si>
    <t>barrack.ohara@jeemail.com</t>
  </si>
  <si>
    <t>Belfast</t>
  </si>
  <si>
    <t>Cambridge</t>
  </si>
  <si>
    <t>You are the data analyst of a luxury car dealership. You were assigned with the following tasks:</t>
  </si>
  <si>
    <t>What's the most popular car manufacturer?</t>
  </si>
  <si>
    <t>What's the most popular manufacturing country (Refer to "Manufacturing country" sheet)?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</si>
  <si>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</si>
  <si>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</si>
  <si>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</si>
  <si>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</si>
  <si>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</si>
  <si>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</si>
  <si>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</si>
  <si>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</si>
  <si>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</si>
  <si>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</si>
  <si>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</si>
  <si>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</si>
  <si>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</si>
  <si>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Audi A3</t>
  </si>
  <si>
    <t>Red</t>
  </si>
  <si>
    <t>Manual</t>
  </si>
  <si>
    <t>2nd owner</t>
  </si>
  <si>
    <t>Mercedes S-Class</t>
  </si>
  <si>
    <t>Black</t>
  </si>
  <si>
    <t>3rd owner</t>
  </si>
  <si>
    <t>BMW X3</t>
  </si>
  <si>
    <t>Lexus RX350</t>
  </si>
  <si>
    <t>Blue</t>
  </si>
  <si>
    <t>BMW 3 Series</t>
  </si>
  <si>
    <t>Tesla Model 3</t>
  </si>
  <si>
    <t>Yellow</t>
  </si>
  <si>
    <t>Volvo XC90</t>
  </si>
  <si>
    <t>Audi Q7</t>
  </si>
  <si>
    <t>Cadillac XT5</t>
  </si>
  <si>
    <t>Jaguar XF</t>
  </si>
  <si>
    <t>BMW 428i</t>
  </si>
  <si>
    <t>4th owner</t>
  </si>
  <si>
    <t>Company</t>
  </si>
  <si>
    <t>Country</t>
  </si>
  <si>
    <t>BMW</t>
  </si>
  <si>
    <t>Germany</t>
  </si>
  <si>
    <t>NB: Submit the Excel file</t>
  </si>
  <si>
    <t>(70 Mrks)</t>
  </si>
  <si>
    <t>Audi</t>
  </si>
  <si>
    <t>Tesla</t>
  </si>
  <si>
    <t>USA</t>
  </si>
  <si>
    <t>Good Luck!</t>
  </si>
  <si>
    <t>Jaguar</t>
  </si>
  <si>
    <t>UK</t>
  </si>
  <si>
    <t>Mercedes</t>
  </si>
  <si>
    <t>Volvo</t>
  </si>
  <si>
    <t>Sweden</t>
  </si>
  <si>
    <t>Cadillac</t>
  </si>
  <si>
    <t>Lexus</t>
  </si>
  <si>
    <t>Japan</t>
  </si>
  <si>
    <t>Count of Car</t>
  </si>
  <si>
    <t>Row Labels</t>
  </si>
  <si>
    <t>Grand Total</t>
  </si>
  <si>
    <t>Yellow(check sheet Question 3(3)</t>
  </si>
  <si>
    <t>Car Manufacturer</t>
  </si>
  <si>
    <t>Column1</t>
  </si>
  <si>
    <t>Number of cars</t>
  </si>
  <si>
    <t>Sum of Number of cars</t>
  </si>
  <si>
    <t>Germany(check manufacturing country sheet)</t>
  </si>
  <si>
    <t>BMW (CHECK 'Question 3(1)"sheet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</si>
</sst>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i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0" borderId="4" xfId="0" applyFont="1" applyBorder="1"/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wrapText="1"/>
    </xf>
    <xf numFmtId="0" fontId="2" fillId="0" borderId="7" xfId="0" applyFont="1" applyBorder="1"/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5" borderId="1" xfId="0" applyFont="1" applyFill="1" applyBorder="1" applyAlignment="1">
      <alignment wrapText="1"/>
    </xf>
    <xf numFmtId="14" fontId="2" fillId="4" borderId="5" xfId="0" applyNumberFormat="1" applyFont="1" applyFill="1" applyBorder="1"/>
    <xf numFmtId="14" fontId="2" fillId="0" borderId="4" xfId="0" applyNumberFormat="1" applyFont="1" applyBorder="1"/>
    <xf numFmtId="0" fontId="2" fillId="0" borderId="6" xfId="0" applyFont="1" applyBorder="1"/>
    <xf numFmtId="14" fontId="2" fillId="0" borderId="7" xfId="0" applyNumberFormat="1" applyFont="1" applyBorder="1"/>
    <xf numFmtId="0" fontId="2" fillId="0" borderId="9" xfId="0" applyFont="1" applyBorder="1"/>
    <xf numFmtId="0" fontId="5" fillId="0" borderId="5" xfId="0" applyFont="1" applyBorder="1"/>
    <xf numFmtId="0" fontId="6" fillId="0" borderId="5" xfId="0" applyFont="1" applyBorder="1"/>
    <xf numFmtId="0" fontId="2" fillId="0" borderId="5" xfId="0" applyFont="1" applyBorder="1"/>
    <xf numFmtId="0" fontId="7" fillId="0" borderId="0" xfId="0" applyFont="1"/>
    <xf numFmtId="14" fontId="2" fillId="0" borderId="5" xfId="0" applyNumberFormat="1" applyFont="1" applyBorder="1"/>
    <xf numFmtId="6" fontId="2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0" fillId="0" borderId="0" xfId="0"/>
    <xf numFmtId="14" fontId="2" fillId="4" borderId="5" xfId="0" applyNumberFormat="1" applyFont="1" applyFill="1" applyBorder="1" applyAlignment="1">
      <alignment horizontal="right"/>
    </xf>
    <xf numFmtId="0" fontId="2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" fillId="0" borderId="0" xfId="0" applyFont="1"/>
    <xf numFmtId="0" fontId="2" fillId="8" borderId="0" xfId="0" applyFont="1" applyFill="1"/>
    <xf numFmtId="0" fontId="10" fillId="9" borderId="0" xfId="0" applyFont="1" applyFill="1" applyAlignment="1">
      <alignment wrapText="1"/>
    </xf>
    <xf numFmtId="0" fontId="2" fillId="6" borderId="10" xfId="0" applyFont="1" applyFill="1" applyBorder="1" applyAlignment="1">
      <alignment horizontal="center"/>
    </xf>
    <xf numFmtId="6" fontId="2" fillId="7" borderId="0" xfId="0" applyNumberFormat="1" applyFont="1" applyFill="1" applyAlignment="1">
      <alignment horizontal="center"/>
    </xf>
    <xf numFmtId="0" fontId="10" fillId="7" borderId="0" xfId="0" applyFont="1" applyFill="1" applyAlignment="1"/>
    <xf numFmtId="0" fontId="2" fillId="4" borderId="6" xfId="0" applyNumberFormat="1" applyFont="1" applyFill="1" applyBorder="1"/>
    <xf numFmtId="0" fontId="11" fillId="0" borderId="5" xfId="0" applyFont="1" applyBorder="1"/>
    <xf numFmtId="0" fontId="2" fillId="0" borderId="0" xfId="1" applyNumberFormat="1" applyFont="1"/>
    <xf numFmtId="0" fontId="5" fillId="0" borderId="5" xfId="1" applyNumberFormat="1" applyFont="1" applyBorder="1"/>
    <xf numFmtId="0" fontId="0" fillId="0" borderId="0" xfId="1" applyNumberFormat="1" applyFont="1"/>
    <xf numFmtId="9" fontId="2" fillId="4" borderId="5" xfId="1" applyNumberFormat="1" applyFont="1" applyFill="1" applyBorder="1"/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Excel Project 1.xlsx]Question 3(1)!PivotTable21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cars per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3(1)'!$B$3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3(1)'!$A$4:$A$12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Jaguar</c:v>
                </c:pt>
                <c:pt idx="4">
                  <c:v>Lexus</c:v>
                </c:pt>
                <c:pt idx="5">
                  <c:v>Mercedes</c:v>
                </c:pt>
                <c:pt idx="6">
                  <c:v>Tesla</c:v>
                </c:pt>
                <c:pt idx="7">
                  <c:v>Volvo</c:v>
                </c:pt>
              </c:strCache>
            </c:strRef>
          </c:cat>
          <c:val>
            <c:numRef>
              <c:f>'Question 3(1)'!$B$4:$B$12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9-4DE7-846B-DA2013399E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3596608"/>
        <c:axId val="135469328"/>
      </c:barChart>
      <c:catAx>
        <c:axId val="2043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9328"/>
        <c:crosses val="autoZero"/>
        <c:auto val="1"/>
        <c:lblAlgn val="ctr"/>
        <c:lblOffset val="100"/>
        <c:noMultiLvlLbl val="0"/>
      </c:catAx>
      <c:valAx>
        <c:axId val="135469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Excel Project 1.xlsx]Question 3 (3)!PivotTable20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according to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3 (3)'!$B$3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 (3)'!$A$4:$A$9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White</c:v>
                </c:pt>
                <c:pt idx="4">
                  <c:v>Yellow</c:v>
                </c:pt>
              </c:strCache>
            </c:strRef>
          </c:cat>
          <c:val>
            <c:numRef>
              <c:f>'Question 3 (3)'!$B$4:$B$9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F2B-9AB5-14481E4AF8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Excel Project 1.xlsx]manufacturing country!PivotTable22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cars manufactured by country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country'!$B$12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'manufacturing country'!$A$13:$A$18</c:f>
              <c:strCache>
                <c:ptCount val="5"/>
                <c:pt idx="0">
                  <c:v>Germany</c:v>
                </c:pt>
                <c:pt idx="1">
                  <c:v>Japan</c:v>
                </c:pt>
                <c:pt idx="2">
                  <c:v>Sweden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'manufacturing country'!$B$13:$B$18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D-4CD6-8A9E-8306076F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539504"/>
        <c:axId val="135466848"/>
      </c:barChart>
      <c:catAx>
        <c:axId val="2985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6848"/>
        <c:crosses val="autoZero"/>
        <c:auto val="1"/>
        <c:lblAlgn val="ctr"/>
        <c:lblOffset val="100"/>
        <c:noMultiLvlLbl val="0"/>
      </c:catAx>
      <c:valAx>
        <c:axId val="135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561975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743AD-074D-49F6-45D1-08489CC46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19050</xdr:rowOff>
    </xdr:from>
    <xdr:to>
      <xdr:col>11</xdr:col>
      <xdr:colOff>19050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E8CB7-6967-A038-9476-F70831625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66675</xdr:rowOff>
    </xdr:from>
    <xdr:to>
      <xdr:col>9</xdr:col>
      <xdr:colOff>323850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07EB6-15E9-A010-D65F-6EA49812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59.544282060182" createdVersion="8" refreshedVersion="8" minRefreshableVersion="3" recordCount="18" xr:uid="{CEDEAC64-2A1B-4F7A-AE8D-BE93AFFC4825}">
  <cacheSource type="worksheet">
    <worksheetSource ref="B7:H25" sheet="Questions 3"/>
  </cacheSource>
  <cacheFields count="7">
    <cacheField name="Car" numFmtId="0">
      <sharedItems/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 count="5">
        <s v="White"/>
        <s v="Red"/>
        <s v="Black"/>
        <s v="Blue"/>
        <s v="Yellow"/>
      </sharedItems>
    </cacheField>
    <cacheField name="Transimission" numFmtId="0">
      <sharedItems/>
    </cacheField>
    <cacheField name="Owner" numFmtId="0">
      <sharedItems/>
    </cacheField>
    <cacheField name="Price (USD)" numFmtId="6">
      <sharedItems containsSemiMixedTypes="0" containsString="0" containsNumber="1" containsInteger="1" minValue="13241" maxValue="102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59.545439583337" createdVersion="8" refreshedVersion="8" minRefreshableVersion="3" recordCount="18" xr:uid="{FB3F797A-2862-446B-A467-5C948C15CDD3}">
  <cacheSource type="worksheet">
    <worksheetSource name="Table2"/>
  </cacheSource>
  <cacheFields count="8">
    <cacheField name="Car Manufacturer" numFmtId="0">
      <sharedItems count="8">
        <s v="BMW"/>
        <s v="Audi"/>
        <s v="Mercedes"/>
        <s v="Lexus"/>
        <s v="Tesla"/>
        <s v="Volvo"/>
        <s v="Cadillac"/>
        <s v="Jaguar"/>
      </sharedItems>
    </cacheField>
    <cacheField name="Car" numFmtId="0">
      <sharedItems count="12">
        <s v="BMW X5"/>
        <s v="Audi A3"/>
        <s v="Mercedes S-Class"/>
        <s v="BMW X3"/>
        <s v="Lexus RX350"/>
        <s v="BMW 3 Series"/>
        <s v="Tesla Model 3"/>
        <s v="Volvo XC90"/>
        <s v="Audi Q7"/>
        <s v="Cadillac XT5"/>
        <s v="Jaguar XF"/>
        <s v="BMW 428i"/>
      </sharedItems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/>
    </cacheField>
    <cacheField name="Transimission" numFmtId="0">
      <sharedItems/>
    </cacheField>
    <cacheField name="Owner" numFmtId="0">
      <sharedItems/>
    </cacheField>
    <cacheField name="Price (USD)" numFmtId="6">
      <sharedItems containsSemiMixedTypes="0" containsString="0" containsNumber="1" containsInteger="1" minValue="13241" maxValue="102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59.553768634258" createdVersion="8" refreshedVersion="8" minRefreshableVersion="3" recordCount="8" xr:uid="{753DC209-C11F-45CE-BFBD-27F45F43B185}">
  <cacheSource type="worksheet">
    <worksheetSource ref="A1:C9" sheet="manufacturing country"/>
  </cacheSource>
  <cacheFields count="3">
    <cacheField name="Company" numFmtId="0">
      <sharedItems/>
    </cacheField>
    <cacheField name="Country" numFmtId="0">
      <sharedItems count="5">
        <s v="Germany"/>
        <s v="USA"/>
        <s v="UK"/>
        <s v="Sweden"/>
        <s v="Japan"/>
      </sharedItems>
    </cacheField>
    <cacheField name="Number of car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MW X5"/>
    <n v="2012"/>
    <n v="342358"/>
    <x v="0"/>
    <s v="Automatic"/>
    <s v="1st owner"/>
    <n v="15400"/>
  </r>
  <r>
    <s v="Audi A3"/>
    <n v="2017"/>
    <n v="130000"/>
    <x v="1"/>
    <s v="Manual"/>
    <s v="2nd owner"/>
    <n v="24321"/>
  </r>
  <r>
    <s v="Mercedes S-Class"/>
    <n v="2020"/>
    <n v="92450"/>
    <x v="2"/>
    <s v="Automatic"/>
    <s v="3rd owner"/>
    <n v="102342"/>
  </r>
  <r>
    <s v="BMW X5"/>
    <n v="2020"/>
    <n v="76240"/>
    <x v="0"/>
    <s v="Automatic"/>
    <s v="2nd owner"/>
    <n v="55272"/>
  </r>
  <r>
    <s v="BMW X3"/>
    <n v="2021"/>
    <n v="17283"/>
    <x v="0"/>
    <s v="Manual"/>
    <s v="1st owner"/>
    <n v="42000"/>
  </r>
  <r>
    <s v="Lexus RX350"/>
    <n v="2020"/>
    <n v="98312"/>
    <x v="1"/>
    <s v="Automatic"/>
    <s v="3rd owner"/>
    <n v="51292"/>
  </r>
  <r>
    <s v="BMW X3"/>
    <n v="2018"/>
    <n v="156784"/>
    <x v="3"/>
    <s v="Manual"/>
    <s v="3rd owner"/>
    <n v="37605"/>
  </r>
  <r>
    <s v="BMW X5"/>
    <n v="2019"/>
    <n v="52034"/>
    <x v="3"/>
    <s v="Automatic"/>
    <s v="1st owner"/>
    <n v="45000"/>
  </r>
  <r>
    <s v="BMW 3 Series"/>
    <n v="2011"/>
    <n v="205204"/>
    <x v="1"/>
    <s v="Automatic"/>
    <s v="2nd owner"/>
    <n v="13241"/>
  </r>
  <r>
    <s v="Mercedes S-Class"/>
    <n v="2014"/>
    <n v="152985"/>
    <x v="2"/>
    <s v="Automatic"/>
    <s v="2nd owner"/>
    <n v="49344"/>
  </r>
  <r>
    <s v="Tesla Model 3"/>
    <n v="2018"/>
    <n v="76429"/>
    <x v="4"/>
    <s v="Automatic"/>
    <s v="1st owner"/>
    <n v="52432"/>
  </r>
  <r>
    <s v="Volvo XC90"/>
    <n v="2013"/>
    <n v="254028"/>
    <x v="2"/>
    <s v="Manual"/>
    <s v="2nd owner"/>
    <n v="17452"/>
  </r>
  <r>
    <s v="Audi Q7"/>
    <n v="2014"/>
    <n v="45832"/>
    <x v="0"/>
    <s v="Manual"/>
    <s v="1st owner"/>
    <n v="23250"/>
  </r>
  <r>
    <s v="Cadillac XT5"/>
    <n v="2018"/>
    <n v="67591"/>
    <x v="3"/>
    <s v="Automatic"/>
    <s v="2nd owner"/>
    <n v="32420"/>
  </r>
  <r>
    <s v="Jaguar XF"/>
    <n v="2013"/>
    <n v="85320"/>
    <x v="0"/>
    <s v="Automatic"/>
    <s v="2nd owner"/>
    <n v="18454"/>
  </r>
  <r>
    <s v="Lexus RX350"/>
    <n v="2016"/>
    <n v="5000"/>
    <x v="0"/>
    <s v="Automatic"/>
    <s v="1st owner"/>
    <n v="41000"/>
  </r>
  <r>
    <s v="BMW 428i"/>
    <n v="2017"/>
    <n v="92450"/>
    <x v="1"/>
    <s v="Manual"/>
    <s v="2nd owner"/>
    <n v="35240"/>
  </r>
  <r>
    <s v="Lexus RX350"/>
    <n v="2015"/>
    <n v="130000"/>
    <x v="2"/>
    <s v="Automatic"/>
    <s v="4th owner"/>
    <n v="225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012"/>
    <n v="342358"/>
    <s v="White"/>
    <s v="Automatic"/>
    <s v="1st owner"/>
    <n v="15400"/>
  </r>
  <r>
    <x v="1"/>
    <x v="1"/>
    <n v="2017"/>
    <n v="130000"/>
    <s v="Red"/>
    <s v="Manual"/>
    <s v="2nd owner"/>
    <n v="24321"/>
  </r>
  <r>
    <x v="2"/>
    <x v="2"/>
    <n v="2020"/>
    <n v="92450"/>
    <s v="Black"/>
    <s v="Automatic"/>
    <s v="3rd owner"/>
    <n v="102342"/>
  </r>
  <r>
    <x v="0"/>
    <x v="0"/>
    <n v="2020"/>
    <n v="76240"/>
    <s v="White"/>
    <s v="Automatic"/>
    <s v="2nd owner"/>
    <n v="55272"/>
  </r>
  <r>
    <x v="0"/>
    <x v="3"/>
    <n v="2021"/>
    <n v="17283"/>
    <s v="White"/>
    <s v="Manual"/>
    <s v="1st owner"/>
    <n v="42000"/>
  </r>
  <r>
    <x v="3"/>
    <x v="4"/>
    <n v="2020"/>
    <n v="98312"/>
    <s v="Red"/>
    <s v="Automatic"/>
    <s v="3rd owner"/>
    <n v="51292"/>
  </r>
  <r>
    <x v="0"/>
    <x v="3"/>
    <n v="2018"/>
    <n v="156784"/>
    <s v="Blue"/>
    <s v="Manual"/>
    <s v="3rd owner"/>
    <n v="37605"/>
  </r>
  <r>
    <x v="0"/>
    <x v="0"/>
    <n v="2019"/>
    <n v="52034"/>
    <s v="Blue"/>
    <s v="Automatic"/>
    <s v="1st owner"/>
    <n v="45000"/>
  </r>
  <r>
    <x v="0"/>
    <x v="5"/>
    <n v="2011"/>
    <n v="205204"/>
    <s v="Red"/>
    <s v="Automatic"/>
    <s v="2nd owner"/>
    <n v="13241"/>
  </r>
  <r>
    <x v="2"/>
    <x v="2"/>
    <n v="2014"/>
    <n v="152985"/>
    <s v="Black"/>
    <s v="Automatic"/>
    <s v="2nd owner"/>
    <n v="49344"/>
  </r>
  <r>
    <x v="4"/>
    <x v="6"/>
    <n v="2018"/>
    <n v="76429"/>
    <s v="Yellow"/>
    <s v="Automatic"/>
    <s v="1st owner"/>
    <n v="52432"/>
  </r>
  <r>
    <x v="5"/>
    <x v="7"/>
    <n v="2013"/>
    <n v="254028"/>
    <s v="Black"/>
    <s v="Manual"/>
    <s v="2nd owner"/>
    <n v="17452"/>
  </r>
  <r>
    <x v="1"/>
    <x v="8"/>
    <n v="2014"/>
    <n v="45832"/>
    <s v="White"/>
    <s v="Manual"/>
    <s v="1st owner"/>
    <n v="23250"/>
  </r>
  <r>
    <x v="6"/>
    <x v="9"/>
    <n v="2018"/>
    <n v="67591"/>
    <s v="Blue"/>
    <s v="Automatic"/>
    <s v="2nd owner"/>
    <n v="32420"/>
  </r>
  <r>
    <x v="7"/>
    <x v="10"/>
    <n v="2013"/>
    <n v="85320"/>
    <s v="White"/>
    <s v="Automatic"/>
    <s v="2nd owner"/>
    <n v="18454"/>
  </r>
  <r>
    <x v="3"/>
    <x v="4"/>
    <n v="2016"/>
    <n v="5000"/>
    <s v="White"/>
    <s v="Automatic"/>
    <s v="1st owner"/>
    <n v="41000"/>
  </r>
  <r>
    <x v="0"/>
    <x v="11"/>
    <n v="2017"/>
    <n v="92450"/>
    <s v="Red"/>
    <s v="Manual"/>
    <s v="2nd owner"/>
    <n v="35240"/>
  </r>
  <r>
    <x v="3"/>
    <x v="4"/>
    <n v="2015"/>
    <n v="130000"/>
    <s v="Black"/>
    <s v="Automatic"/>
    <s v="4th owner"/>
    <n v="225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BMW"/>
    <x v="0"/>
    <n v="7"/>
  </r>
  <r>
    <s v="Audi"/>
    <x v="0"/>
    <n v="2"/>
  </r>
  <r>
    <s v="Tesla"/>
    <x v="1"/>
    <n v="1"/>
  </r>
  <r>
    <s v="Jaguar"/>
    <x v="2"/>
    <n v="1"/>
  </r>
  <r>
    <s v="Mercedes"/>
    <x v="0"/>
    <n v="2"/>
  </r>
  <r>
    <s v="Volvo"/>
    <x v="3"/>
    <n v="1"/>
  </r>
  <r>
    <s v="Cadillac"/>
    <x v="1"/>
    <n v="1"/>
  </r>
  <r>
    <s v="Lexus"/>
    <x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7E512-35AD-4B43-A198-85A2E9FFCC35}" name="PivotTable2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8">
    <pivotField axis="axisRow" showAll="0">
      <items count="9">
        <item x="1"/>
        <item x="0"/>
        <item x="6"/>
        <item x="7"/>
        <item x="3"/>
        <item x="2"/>
        <item x="4"/>
        <item x="5"/>
        <item t="default"/>
      </items>
    </pivotField>
    <pivotField dataField="1" showAll="0">
      <items count="13">
        <item x="1"/>
        <item x="8"/>
        <item x="5"/>
        <item x="11"/>
        <item x="3"/>
        <item x="0"/>
        <item x="9"/>
        <item x="10"/>
        <item x="4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numFmtId="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a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7F5D-BFFA-492F-9AEC-0D95A76729D8}" name="PivotTable2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7">
    <pivotField dataField="1" showAll="0"/>
    <pivotField showAll="0"/>
    <pivotField showAll="0"/>
    <pivotField axis="axisRow" showAll="0" measureFilter="1">
      <items count="6">
        <item x="2"/>
        <item x="3"/>
        <item x="1"/>
        <item x="0"/>
        <item x="4"/>
        <item t="default"/>
      </items>
    </pivotField>
    <pivotField showAll="0"/>
    <pivotField showAll="0"/>
    <pivotField numFmtId="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834D9-32D1-4253-89D9-51B00B8409D9}" name="PivotTable2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B18" firstHeaderRow="1" firstDataRow="1" firstDataCol="1"/>
  <pivotFields count="3"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ca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D0915D-A8F4-4512-8D33-FB4748154E83}" name="Table2" displayName="Table2" ref="A7:I25" totalsRowShown="0" headerRowDxfId="2" dataDxfId="3">
  <tableColumns count="9">
    <tableColumn id="8" xr3:uid="{ADDC6CCA-247E-4E4F-8B44-D341D9049798}" name="Car Manufacturer" dataDxfId="1"/>
    <tableColumn id="1" xr3:uid="{A5EEB4C6-E7CC-4C9E-8A47-78B8839B187C}" name="Car" dataDxfId="10"/>
    <tableColumn id="2" xr3:uid="{6D4B9D15-A0CE-4CC8-BF31-36FC6EDC9B82}" name="Year" dataDxfId="9"/>
    <tableColumn id="3" xr3:uid="{AD93EDCF-D34C-43A0-848E-CED9AD14103C}" name="KM Driven" dataDxfId="8"/>
    <tableColumn id="4" xr3:uid="{A8BF32D8-F87E-433A-8427-90B16D17235E}" name="Color" dataDxfId="7"/>
    <tableColumn id="5" xr3:uid="{F8638548-A951-4687-A7C7-C46E1BC498F8}" name="Transimission" dataDxfId="6"/>
    <tableColumn id="6" xr3:uid="{20CD7F50-B1F8-4579-8D07-1FE4ADCA8483}" name="Owner" dataDxfId="5"/>
    <tableColumn id="7" xr3:uid="{71955295-BFF1-4007-B5D7-F86D2F558649}" name="Price (USD)" dataDxfId="4"/>
    <tableColumn id="9" xr3:uid="{02743178-9C2D-4350-8A79-7344CAFC1911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00"/>
  <sheetViews>
    <sheetView workbookViewId="0">
      <selection activeCell="D1" sqref="D1"/>
    </sheetView>
  </sheetViews>
  <sheetFormatPr defaultColWidth="14.42578125" defaultRowHeight="15" customHeight="1" x14ac:dyDescent="0.25"/>
  <cols>
    <col min="1" max="26" width="27" customWidth="1"/>
  </cols>
  <sheetData>
    <row r="2" spans="1:5" x14ac:dyDescent="0.25">
      <c r="A2" s="1" t="s">
        <v>0</v>
      </c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2" t="s">
        <v>1</v>
      </c>
      <c r="B4" s="3" t="s">
        <v>2</v>
      </c>
      <c r="C4" s="4" t="s">
        <v>3</v>
      </c>
      <c r="D4" s="1"/>
      <c r="E4" s="1"/>
    </row>
    <row r="5" spans="1:5" x14ac:dyDescent="0.25">
      <c r="A5" s="5" t="s">
        <v>4</v>
      </c>
      <c r="B5" s="6" t="s">
        <v>5</v>
      </c>
      <c r="C5" s="7">
        <v>18</v>
      </c>
      <c r="D5" s="1"/>
      <c r="E5" s="1"/>
    </row>
    <row r="6" spans="1:5" x14ac:dyDescent="0.25">
      <c r="A6" s="5" t="s">
        <v>6</v>
      </c>
      <c r="B6" s="6" t="s">
        <v>7</v>
      </c>
      <c r="C6" s="7">
        <v>18</v>
      </c>
      <c r="D6" s="1"/>
      <c r="E6" s="1"/>
    </row>
    <row r="7" spans="1:5" x14ac:dyDescent="0.25">
      <c r="A7" s="5" t="s">
        <v>8</v>
      </c>
      <c r="B7" s="6" t="s">
        <v>9</v>
      </c>
      <c r="C7" s="7">
        <v>18</v>
      </c>
      <c r="D7" s="1"/>
      <c r="E7" s="1"/>
    </row>
    <row r="8" spans="1:5" x14ac:dyDescent="0.25">
      <c r="A8" s="5" t="s">
        <v>10</v>
      </c>
      <c r="B8" s="6" t="s">
        <v>11</v>
      </c>
      <c r="C8" s="7">
        <v>17</v>
      </c>
      <c r="D8" s="1"/>
      <c r="E8" s="1"/>
    </row>
    <row r="9" spans="1:5" x14ac:dyDescent="0.25">
      <c r="A9" s="5" t="s">
        <v>12</v>
      </c>
      <c r="B9" s="6" t="s">
        <v>9</v>
      </c>
      <c r="C9" s="7">
        <v>17</v>
      </c>
      <c r="D9" s="1"/>
      <c r="E9" s="1"/>
    </row>
    <row r="10" spans="1:5" x14ac:dyDescent="0.25">
      <c r="A10" s="5" t="s">
        <v>13</v>
      </c>
      <c r="B10" s="6" t="s">
        <v>14</v>
      </c>
      <c r="C10" s="7">
        <v>15</v>
      </c>
      <c r="D10" s="1"/>
      <c r="E10" s="1"/>
    </row>
    <row r="11" spans="1:5" x14ac:dyDescent="0.25">
      <c r="A11" s="5" t="s">
        <v>15</v>
      </c>
      <c r="B11" s="6" t="s">
        <v>16</v>
      </c>
      <c r="C11" s="7">
        <v>14</v>
      </c>
      <c r="D11" s="1"/>
      <c r="E11" s="1"/>
    </row>
    <row r="12" spans="1:5" x14ac:dyDescent="0.25">
      <c r="A12" s="5" t="s">
        <v>17</v>
      </c>
      <c r="B12" s="6" t="s">
        <v>7</v>
      </c>
      <c r="C12" s="7">
        <v>14</v>
      </c>
      <c r="D12" s="1"/>
      <c r="E12" s="1"/>
    </row>
    <row r="13" spans="1:5" x14ac:dyDescent="0.25">
      <c r="A13" s="5" t="s">
        <v>18</v>
      </c>
      <c r="B13" s="6" t="s">
        <v>16</v>
      </c>
      <c r="C13" s="7">
        <v>14</v>
      </c>
      <c r="D13" s="1"/>
      <c r="E13" s="1"/>
    </row>
    <row r="14" spans="1:5" x14ac:dyDescent="0.25">
      <c r="A14" s="8" t="s">
        <v>19</v>
      </c>
      <c r="B14" s="9" t="s">
        <v>20</v>
      </c>
      <c r="C14" s="10">
        <v>14</v>
      </c>
      <c r="D14" s="1"/>
      <c r="E14" s="1"/>
    </row>
    <row r="15" spans="1:5" x14ac:dyDescent="0.25">
      <c r="A15" s="11"/>
      <c r="B15" s="11"/>
      <c r="C15" s="11"/>
      <c r="D15" s="1"/>
      <c r="E15" s="1"/>
    </row>
    <row r="16" spans="1:5" x14ac:dyDescent="0.25">
      <c r="A16" s="12" t="s">
        <v>21</v>
      </c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3" t="s">
        <v>2</v>
      </c>
      <c r="B18" s="14" t="s">
        <v>22</v>
      </c>
      <c r="C18" s="15" t="s">
        <v>23</v>
      </c>
      <c r="D18" s="1"/>
      <c r="E18" s="1"/>
    </row>
    <row r="19" spans="1:5" x14ac:dyDescent="0.25">
      <c r="A19" s="5" t="s">
        <v>9</v>
      </c>
      <c r="B19" s="16">
        <f>COUNTIF(B5:B14,"Manchester United")</f>
        <v>2</v>
      </c>
      <c r="C19" s="17">
        <f>SUMIF(B5:B14,"Manchester United",C5:C14)</f>
        <v>35</v>
      </c>
      <c r="D19" s="1"/>
      <c r="E19" s="1"/>
    </row>
    <row r="20" spans="1:5" x14ac:dyDescent="0.25">
      <c r="A20" s="8" t="s">
        <v>7</v>
      </c>
      <c r="B20" s="18">
        <f>COUNTIF(B5:B14,"Liverpool")</f>
        <v>2</v>
      </c>
      <c r="C20" s="19">
        <f>SUMIF(B5:B14,"Liverpool",C5:C14)</f>
        <v>32</v>
      </c>
      <c r="D20" s="1"/>
      <c r="E20" s="1"/>
    </row>
    <row r="21" spans="1:5" ht="15.75" customHeight="1" x14ac:dyDescent="0.25">
      <c r="A21" s="1"/>
      <c r="B21" s="1"/>
      <c r="C21" s="1"/>
      <c r="D21" s="1"/>
      <c r="E21" s="1"/>
    </row>
    <row r="22" spans="1:5" ht="15.75" customHeight="1" x14ac:dyDescent="0.25">
      <c r="A22" s="12" t="s">
        <v>24</v>
      </c>
      <c r="B22" s="1"/>
      <c r="C22" s="1"/>
      <c r="D22" s="1"/>
      <c r="E22" s="1"/>
    </row>
    <row r="23" spans="1:5" ht="15.75" customHeight="1" x14ac:dyDescent="0.25">
      <c r="A23" s="1"/>
      <c r="B23" s="1"/>
      <c r="C23" s="1"/>
      <c r="D23" s="1"/>
      <c r="E23" s="1"/>
    </row>
    <row r="24" spans="1:5" ht="15.75" customHeight="1" x14ac:dyDescent="0.25">
      <c r="A24" s="20" t="s">
        <v>1</v>
      </c>
      <c r="B24" s="14" t="s">
        <v>25</v>
      </c>
      <c r="C24" s="14" t="s">
        <v>26</v>
      </c>
      <c r="D24" s="15" t="s">
        <v>27</v>
      </c>
      <c r="E24" s="1"/>
    </row>
    <row r="25" spans="1:5" ht="15.75" customHeight="1" x14ac:dyDescent="0.25">
      <c r="A25" s="5" t="s">
        <v>28</v>
      </c>
      <c r="B25" s="21">
        <f>Birthday!A3</f>
        <v>29203</v>
      </c>
      <c r="C25" s="16">
        <f>WEEKDAY(B25)</f>
        <v>6</v>
      </c>
      <c r="D25" s="49" t="str">
        <f>TEXT(DATE(1979,12,14), "dddd")</f>
        <v>Friday</v>
      </c>
      <c r="E25" s="1"/>
    </row>
    <row r="26" spans="1:5" ht="15.75" customHeight="1" x14ac:dyDescent="0.25">
      <c r="A26" s="8" t="s">
        <v>29</v>
      </c>
      <c r="B26" s="21">
        <f>Birthday!A5</f>
        <v>27493</v>
      </c>
      <c r="C26" s="16">
        <f>WEEKDAY(B26)</f>
        <v>4</v>
      </c>
      <c r="D26" s="49" t="str">
        <f>TEXT(DATE(1975,4,9), "dddd")</f>
        <v>Wednesday</v>
      </c>
      <c r="E26" s="1"/>
    </row>
    <row r="27" spans="1:5" ht="15.75" customHeight="1" x14ac:dyDescent="0.25">
      <c r="A27" s="1"/>
      <c r="B27" s="1"/>
      <c r="C27" s="1"/>
      <c r="D27" s="1"/>
      <c r="E27" s="1"/>
    </row>
    <row r="28" spans="1:5" ht="15.75" customHeight="1" x14ac:dyDescent="0.25">
      <c r="A28" s="12" t="s">
        <v>30</v>
      </c>
      <c r="B28" s="1"/>
      <c r="C28" s="46">
        <f>COUNTIF(C5:C14, "&gt;15")</f>
        <v>5</v>
      </c>
      <c r="D28" s="1"/>
      <c r="E28" s="1"/>
    </row>
    <row r="29" spans="1:5" ht="15.75" customHeight="1" x14ac:dyDescent="0.25">
      <c r="A29" s="1"/>
      <c r="B29" s="1"/>
      <c r="C29" s="1"/>
      <c r="D29" s="1"/>
      <c r="E29" s="1"/>
    </row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12" sqref="E12"/>
    </sheetView>
  </sheetViews>
  <sheetFormatPr defaultColWidth="14.42578125" defaultRowHeight="15" customHeight="1" x14ac:dyDescent="0.25"/>
  <cols>
    <col min="1" max="1" width="15.28515625" customWidth="1"/>
    <col min="2" max="2" width="15.7109375" customWidth="1"/>
    <col min="3" max="26" width="8.7109375" customWidth="1"/>
  </cols>
  <sheetData>
    <row r="1" spans="1:2" x14ac:dyDescent="0.25">
      <c r="A1" s="13" t="s">
        <v>25</v>
      </c>
      <c r="B1" s="15" t="s">
        <v>31</v>
      </c>
    </row>
    <row r="2" spans="1:2" x14ac:dyDescent="0.25">
      <c r="A2" s="22">
        <v>26240</v>
      </c>
      <c r="B2" s="23" t="s">
        <v>32</v>
      </c>
    </row>
    <row r="3" spans="1:2" x14ac:dyDescent="0.25">
      <c r="A3" s="22">
        <v>29203</v>
      </c>
      <c r="B3" s="23" t="s">
        <v>28</v>
      </c>
    </row>
    <row r="4" spans="1:2" x14ac:dyDescent="0.25">
      <c r="A4" s="22">
        <v>27041</v>
      </c>
      <c r="B4" s="23" t="s">
        <v>33</v>
      </c>
    </row>
    <row r="5" spans="1:2" x14ac:dyDescent="0.25">
      <c r="A5" s="22">
        <v>27493</v>
      </c>
      <c r="B5" s="23" t="s">
        <v>34</v>
      </c>
    </row>
    <row r="6" spans="1:2" x14ac:dyDescent="0.25">
      <c r="A6" s="24">
        <v>25793</v>
      </c>
      <c r="B6" s="25" t="s">
        <v>35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000"/>
  <sheetViews>
    <sheetView workbookViewId="0">
      <selection activeCell="L12" sqref="L12"/>
    </sheetView>
  </sheetViews>
  <sheetFormatPr defaultColWidth="14.42578125" defaultRowHeight="15" customHeight="1" x14ac:dyDescent="0.25"/>
  <cols>
    <col min="1" max="1" width="8.7109375" customWidth="1"/>
    <col min="2" max="2" width="32.28515625" customWidth="1"/>
    <col min="3" max="3" width="9.7109375" customWidth="1"/>
    <col min="4" max="4" width="17.7109375" customWidth="1"/>
    <col min="5" max="5" width="15" customWidth="1"/>
    <col min="6" max="6" width="13.85546875" customWidth="1"/>
    <col min="7" max="7" width="13.42578125" customWidth="1"/>
    <col min="8" max="8" width="20.28515625" customWidth="1"/>
    <col min="9" max="9" width="8.7109375" customWidth="1"/>
    <col min="10" max="10" width="17.140625" style="53" customWidth="1"/>
    <col min="11" max="26" width="8.7109375" customWidth="1"/>
  </cols>
  <sheetData>
    <row r="2" spans="1:11" x14ac:dyDescent="0.25">
      <c r="A2" s="1"/>
      <c r="B2" s="1" t="s">
        <v>36</v>
      </c>
      <c r="C2" s="1"/>
      <c r="D2" s="1"/>
      <c r="E2" s="1"/>
      <c r="F2" s="1"/>
      <c r="G2" s="1"/>
      <c r="H2" s="1"/>
      <c r="I2" s="1"/>
      <c r="J2" s="51"/>
      <c r="K2" s="1"/>
    </row>
    <row r="3" spans="1:11" x14ac:dyDescent="0.25">
      <c r="A3" s="1"/>
      <c r="B3" s="1" t="s">
        <v>37</v>
      </c>
      <c r="C3" s="1"/>
      <c r="D3" s="1"/>
      <c r="E3" s="1"/>
      <c r="F3" s="1"/>
      <c r="G3" s="1"/>
      <c r="H3" s="1"/>
      <c r="I3" s="1"/>
      <c r="J3" s="51"/>
      <c r="K3" s="1"/>
    </row>
    <row r="4" spans="1:11" x14ac:dyDescent="0.25">
      <c r="A4" s="34"/>
      <c r="B4" s="35"/>
      <c r="C4" s="1"/>
      <c r="D4" s="1"/>
      <c r="E4" s="1"/>
      <c r="F4" s="1"/>
      <c r="G4" s="1"/>
      <c r="H4" s="1"/>
      <c r="I4" s="1"/>
      <c r="J4" s="51"/>
      <c r="K4" s="1"/>
    </row>
    <row r="5" spans="1:11" x14ac:dyDescent="0.25">
      <c r="A5" s="1"/>
      <c r="B5" s="1" t="s">
        <v>38</v>
      </c>
      <c r="C5" s="1"/>
      <c r="D5" s="1"/>
      <c r="E5" s="1"/>
      <c r="F5" s="1"/>
      <c r="G5" s="1"/>
      <c r="H5" s="1"/>
      <c r="I5" s="1"/>
      <c r="J5" s="51"/>
      <c r="K5" s="1"/>
    </row>
    <row r="6" spans="1:11" x14ac:dyDescent="0.25">
      <c r="A6" s="34"/>
      <c r="B6" s="35"/>
      <c r="C6" s="1"/>
      <c r="D6" s="1"/>
      <c r="E6" s="1"/>
      <c r="F6" s="1"/>
      <c r="G6" s="1"/>
      <c r="H6" s="1"/>
      <c r="I6" s="1"/>
      <c r="J6" s="51"/>
      <c r="K6" s="1"/>
    </row>
    <row r="7" spans="1:11" x14ac:dyDescent="0.25">
      <c r="A7" s="1"/>
      <c r="B7" s="26" t="s">
        <v>39</v>
      </c>
      <c r="C7" s="26" t="s">
        <v>40</v>
      </c>
      <c r="D7" s="26" t="s">
        <v>41</v>
      </c>
      <c r="E7" s="26" t="s">
        <v>42</v>
      </c>
      <c r="F7" s="26" t="s">
        <v>43</v>
      </c>
      <c r="G7" s="50" t="s">
        <v>44</v>
      </c>
      <c r="H7" s="26" t="s">
        <v>45</v>
      </c>
      <c r="I7" s="26" t="s">
        <v>46</v>
      </c>
      <c r="J7" s="52" t="s">
        <v>47</v>
      </c>
      <c r="K7" s="1"/>
    </row>
    <row r="8" spans="1:11" x14ac:dyDescent="0.25">
      <c r="A8" s="1"/>
      <c r="B8" s="27" t="s">
        <v>48</v>
      </c>
      <c r="C8" s="28">
        <v>9345</v>
      </c>
      <c r="D8" s="16" t="str">
        <f>LEFT(B8, FIND(".", B8) - 1)</f>
        <v>john</v>
      </c>
      <c r="E8" s="16" t="str">
        <f>MID(B8, FIND(".", B8) + 1, FIND("@", B8) - FIND(".", B8) - 1)</f>
        <v>storm</v>
      </c>
      <c r="F8" s="16" t="str">
        <f>IFERROR(VLOOKUP(B8, Employment!A1:C10, 3, FALSE), "London")</f>
        <v>London</v>
      </c>
      <c r="G8" s="36" t="str">
        <f>IFERROR(VLOOKUP(B8,Employment!$A$1:$C$10,2,FALSE),"1/5/2020.")</f>
        <v>1/5/2020.</v>
      </c>
      <c r="H8" s="16" t="str">
        <f>IF(G8 &lt; DATE(2019, 1, 1), "Experienced", "No experience")</f>
        <v>No experience</v>
      </c>
      <c r="I8" s="28" t="s">
        <v>49</v>
      </c>
      <c r="J8" s="54">
        <v>0.03</v>
      </c>
      <c r="K8" s="36"/>
    </row>
    <row r="9" spans="1:11" x14ac:dyDescent="0.25">
      <c r="A9" s="1"/>
      <c r="B9" s="27" t="s">
        <v>50</v>
      </c>
      <c r="C9" s="28">
        <v>6875</v>
      </c>
      <c r="D9" s="16" t="str">
        <f t="shared" ref="D9:D15" si="0">LEFT(B9, FIND(".", B9) - 1)</f>
        <v>john</v>
      </c>
      <c r="E9" s="16" t="str">
        <f t="shared" ref="E9:E15" si="1">MID(B9, FIND(".", B9) + 1, FIND("@", B9) - FIND(".", B9) - 1)</f>
        <v>johnson</v>
      </c>
      <c r="F9" s="16" t="str">
        <f>IFERROR(VLOOKUP(B9, Employment!A2:C11, 3, FALSE), "London")</f>
        <v>Manchester</v>
      </c>
      <c r="G9" s="36">
        <f>IFERROR(VLOOKUP(B9,Employment!$A$1:$C$10,2,FALSE),"1/5/2020.")</f>
        <v>43484</v>
      </c>
      <c r="H9" s="16" t="str">
        <f t="shared" ref="H9:H15" si="2">IF(G9 &lt; DATE(2019, 1, 1), "Experienced", "No experience")</f>
        <v>No experience</v>
      </c>
      <c r="I9" s="28" t="s">
        <v>51</v>
      </c>
      <c r="J9" s="54">
        <v>0.05</v>
      </c>
      <c r="K9" s="36"/>
    </row>
    <row r="10" spans="1:11" x14ac:dyDescent="0.25">
      <c r="A10" s="1"/>
      <c r="B10" s="27" t="s">
        <v>52</v>
      </c>
      <c r="C10" s="28">
        <v>6431</v>
      </c>
      <c r="D10" s="16" t="str">
        <f t="shared" si="0"/>
        <v>debby</v>
      </c>
      <c r="E10" s="16" t="str">
        <f t="shared" si="1"/>
        <v>powers</v>
      </c>
      <c r="F10" s="16" t="str">
        <f>IFERROR(VLOOKUP(B10, Employment!A3:C12, 3, FALSE), "London")</f>
        <v>Cardiff</v>
      </c>
      <c r="G10" s="36">
        <f>IFERROR(VLOOKUP(B10,Employment!$A$1:$C$10,2,FALSE),"1/5/2020.")</f>
        <v>43364</v>
      </c>
      <c r="H10" s="16" t="str">
        <f t="shared" si="2"/>
        <v>Experienced</v>
      </c>
      <c r="I10" s="28" t="s">
        <v>53</v>
      </c>
      <c r="J10" s="54">
        <v>0.1</v>
      </c>
      <c r="K10" s="36"/>
    </row>
    <row r="11" spans="1:11" x14ac:dyDescent="0.25">
      <c r="A11" s="1"/>
      <c r="B11" s="27" t="s">
        <v>54</v>
      </c>
      <c r="C11" s="28">
        <v>6076</v>
      </c>
      <c r="D11" s="16" t="str">
        <f t="shared" si="0"/>
        <v>joe</v>
      </c>
      <c r="E11" s="16" t="str">
        <f t="shared" si="1"/>
        <v>byethen</v>
      </c>
      <c r="F11" s="16" t="str">
        <f>IFERROR(VLOOKUP(B11, Employment!A4:C13, 3, FALSE), "London")</f>
        <v>Bristol</v>
      </c>
      <c r="G11" s="36">
        <f>IFERROR(VLOOKUP(B11,Employment!$A$1:$C$10,2,FALSE),"1/5/2020.")</f>
        <v>43436</v>
      </c>
      <c r="H11" s="16" t="str">
        <f t="shared" si="2"/>
        <v>Experienced</v>
      </c>
      <c r="I11" s="28" t="s">
        <v>55</v>
      </c>
      <c r="J11" s="54">
        <v>0.1</v>
      </c>
      <c r="K11" s="36"/>
    </row>
    <row r="12" spans="1:11" x14ac:dyDescent="0.25">
      <c r="A12" s="1"/>
      <c r="B12" s="27" t="s">
        <v>56</v>
      </c>
      <c r="C12" s="28">
        <v>8198</v>
      </c>
      <c r="D12" s="16" t="str">
        <f t="shared" si="0"/>
        <v>stephanie</v>
      </c>
      <c r="E12" s="16" t="str">
        <f t="shared" si="1"/>
        <v>diaz</v>
      </c>
      <c r="F12" s="16" t="str">
        <f>IFERROR(VLOOKUP(B12, Employment!A5:C14, 3, FALSE), "London")</f>
        <v>London</v>
      </c>
      <c r="G12" s="36">
        <f>IFERROR(VLOOKUP(B12,Employment!$A$1:$C$10,2,FALSE),"1/5/2020.")</f>
        <v>43410</v>
      </c>
      <c r="H12" s="16" t="str">
        <f t="shared" si="2"/>
        <v>Experienced</v>
      </c>
      <c r="I12" s="28" t="s">
        <v>57</v>
      </c>
      <c r="J12" s="54">
        <v>0.1</v>
      </c>
      <c r="K12" s="36"/>
    </row>
    <row r="13" spans="1:11" x14ac:dyDescent="0.25">
      <c r="A13" s="1"/>
      <c r="B13" s="27" t="s">
        <v>58</v>
      </c>
      <c r="C13" s="28">
        <v>7220</v>
      </c>
      <c r="D13" s="16" t="str">
        <f t="shared" si="0"/>
        <v>donald</v>
      </c>
      <c r="E13" s="16" t="str">
        <f t="shared" si="1"/>
        <v>gump</v>
      </c>
      <c r="F13" s="16" t="str">
        <f>IFERROR(VLOOKUP(B13, Employment!A6:C15, 3, FALSE), "London")</f>
        <v>Liverpool</v>
      </c>
      <c r="G13" s="36">
        <f>IFERROR(VLOOKUP(B13,Employment!$A$1:$C$10,2,FALSE),"1/5/2020.")</f>
        <v>43068</v>
      </c>
      <c r="H13" s="16" t="str">
        <f t="shared" si="2"/>
        <v>Experienced</v>
      </c>
      <c r="I13" s="28" t="s">
        <v>59</v>
      </c>
      <c r="J13" s="54">
        <v>0.1</v>
      </c>
      <c r="K13" s="36"/>
    </row>
    <row r="14" spans="1:11" x14ac:dyDescent="0.25">
      <c r="A14" s="1"/>
      <c r="B14" s="27" t="s">
        <v>60</v>
      </c>
      <c r="C14" s="28">
        <v>8638</v>
      </c>
      <c r="D14" s="16" t="str">
        <f t="shared" si="0"/>
        <v>sarah</v>
      </c>
      <c r="E14" s="16" t="str">
        <f t="shared" si="1"/>
        <v>cohen</v>
      </c>
      <c r="F14" s="16" t="str">
        <f>IFERROR(VLOOKUP(B14, Employment!A7:C16, 3, FALSE), "London")</f>
        <v>London</v>
      </c>
      <c r="G14" s="36">
        <f>IFERROR(VLOOKUP(B14,Employment!$A$1:$C$10,2,FALSE),"1/5/2020.")</f>
        <v>43420</v>
      </c>
      <c r="H14" s="16" t="str">
        <f t="shared" si="2"/>
        <v>Experienced</v>
      </c>
      <c r="I14" s="28" t="s">
        <v>61</v>
      </c>
      <c r="J14" s="54">
        <v>0.1</v>
      </c>
      <c r="K14" s="36"/>
    </row>
    <row r="15" spans="1:11" x14ac:dyDescent="0.25">
      <c r="A15" s="1"/>
      <c r="B15" s="27" t="s">
        <v>62</v>
      </c>
      <c r="C15" s="28">
        <v>8187</v>
      </c>
      <c r="D15" s="16" t="str">
        <f t="shared" si="0"/>
        <v>vladimir</v>
      </c>
      <c r="E15" s="16" t="str">
        <f t="shared" si="1"/>
        <v>lupin</v>
      </c>
      <c r="F15" s="16" t="str">
        <f>IFERROR(VLOOKUP(B15, Employment!A8:C17, 3, FALSE), "London")</f>
        <v>Cambridge</v>
      </c>
      <c r="G15" s="36">
        <f>IFERROR(VLOOKUP(B15,Employment!$A$1:$C$10,2,FALSE),"1/5/2020.")</f>
        <v>43438</v>
      </c>
      <c r="H15" s="16" t="str">
        <f t="shared" si="2"/>
        <v>Experienced</v>
      </c>
      <c r="I15" s="28" t="s">
        <v>63</v>
      </c>
      <c r="J15" s="54">
        <v>0.1</v>
      </c>
      <c r="K15" s="36"/>
    </row>
    <row r="16" spans="1:11" x14ac:dyDescent="0.25">
      <c r="A16" s="34"/>
      <c r="B16" s="35"/>
      <c r="C16" s="1"/>
      <c r="D16" s="1"/>
      <c r="E16" s="1"/>
      <c r="F16" s="1"/>
      <c r="G16" s="1"/>
      <c r="H16" s="1"/>
      <c r="I16" s="1"/>
      <c r="J16" s="51"/>
      <c r="K16" s="1"/>
    </row>
    <row r="17" spans="1:11" x14ac:dyDescent="0.25">
      <c r="A17" s="1" t="s">
        <v>64</v>
      </c>
      <c r="B17" s="1" t="s">
        <v>65</v>
      </c>
      <c r="C17" s="1"/>
      <c r="D17" s="1"/>
      <c r="E17" s="1"/>
      <c r="F17" s="1"/>
      <c r="G17" s="1"/>
      <c r="H17" s="1"/>
      <c r="I17" s="1"/>
      <c r="J17" s="51"/>
      <c r="K17" s="1"/>
    </row>
    <row r="18" spans="1:11" x14ac:dyDescent="0.25">
      <c r="A18" s="1"/>
      <c r="B18" s="29" t="s">
        <v>66</v>
      </c>
      <c r="C18" s="1"/>
      <c r="D18" s="1"/>
      <c r="E18" s="1"/>
      <c r="F18" s="1"/>
      <c r="G18" s="1"/>
      <c r="H18" s="1"/>
      <c r="I18" s="1"/>
      <c r="J18" s="51"/>
      <c r="K18" s="1"/>
    </row>
    <row r="19" spans="1:11" x14ac:dyDescent="0.25">
      <c r="A19" s="1"/>
      <c r="B19" s="1" t="s">
        <v>67</v>
      </c>
      <c r="C19" s="1"/>
      <c r="D19" s="1"/>
      <c r="E19" s="1"/>
      <c r="F19" s="1"/>
      <c r="G19" s="1"/>
      <c r="H19" s="1"/>
      <c r="I19" s="1"/>
      <c r="J19" s="51"/>
      <c r="K19" s="1"/>
    </row>
    <row r="20" spans="1:11" x14ac:dyDescent="0.25">
      <c r="A20" s="1"/>
      <c r="B20" s="1" t="s">
        <v>68</v>
      </c>
      <c r="C20" s="1"/>
      <c r="D20" s="1"/>
      <c r="E20" s="1"/>
      <c r="F20" s="1"/>
      <c r="G20" s="1"/>
      <c r="H20" s="1"/>
      <c r="I20" s="1"/>
      <c r="J20" s="51"/>
      <c r="K20" s="1"/>
    </row>
    <row r="21" spans="1:11" ht="15.75" customHeight="1" x14ac:dyDescent="0.25">
      <c r="A21" s="34"/>
      <c r="B21" s="35"/>
      <c r="C21" s="1"/>
      <c r="D21" s="1"/>
      <c r="E21" s="1"/>
      <c r="F21" s="1"/>
      <c r="G21" s="1"/>
      <c r="H21" s="1"/>
      <c r="I21" s="1"/>
      <c r="J21" s="51"/>
      <c r="K21" s="1"/>
    </row>
    <row r="22" spans="1:11" ht="15.75" customHeight="1" x14ac:dyDescent="0.25">
      <c r="A22" s="1" t="s">
        <v>69</v>
      </c>
      <c r="B22" s="41" t="s">
        <v>70</v>
      </c>
      <c r="C22" s="1"/>
      <c r="D22" s="1"/>
      <c r="E22" s="1"/>
      <c r="F22" s="1"/>
      <c r="G22" s="1"/>
      <c r="H22" s="1"/>
      <c r="I22" s="1"/>
      <c r="J22" s="51"/>
      <c r="K22" s="1"/>
    </row>
    <row r="23" spans="1:11" ht="15.75" customHeight="1" x14ac:dyDescent="0.25">
      <c r="A23" s="1" t="s">
        <v>71</v>
      </c>
      <c r="B23" s="1" t="s">
        <v>72</v>
      </c>
      <c r="C23" s="1"/>
      <c r="D23" s="1"/>
      <c r="E23" s="1"/>
      <c r="F23" s="1"/>
      <c r="G23" s="1"/>
      <c r="H23" s="1"/>
      <c r="I23" s="1"/>
      <c r="J23" s="51"/>
      <c r="K23" s="1"/>
    </row>
    <row r="24" spans="1:11" ht="15.75" customHeight="1" x14ac:dyDescent="0.25">
      <c r="A24" s="1" t="s">
        <v>73</v>
      </c>
      <c r="B24" s="41" t="s">
        <v>74</v>
      </c>
      <c r="C24" s="1"/>
      <c r="D24" s="1"/>
      <c r="E24" s="1"/>
      <c r="F24" s="1"/>
      <c r="G24" s="1"/>
      <c r="H24" s="1"/>
      <c r="I24" s="1"/>
      <c r="J24" s="51"/>
      <c r="K24" s="1"/>
    </row>
    <row r="25" spans="1:11" ht="15.75" customHeight="1" x14ac:dyDescent="0.25">
      <c r="A25" s="1" t="s">
        <v>75</v>
      </c>
      <c r="B25" s="41" t="s">
        <v>76</v>
      </c>
      <c r="C25" s="1"/>
      <c r="D25" s="1"/>
      <c r="E25" s="1"/>
      <c r="F25" s="1"/>
      <c r="G25" s="1"/>
      <c r="H25" s="1"/>
      <c r="I25" s="1"/>
      <c r="J25" s="51"/>
      <c r="K25" s="1"/>
    </row>
    <row r="26" spans="1:11" ht="15.75" customHeight="1" x14ac:dyDescent="0.25">
      <c r="A26" s="1"/>
      <c r="B26" s="1" t="s">
        <v>77</v>
      </c>
      <c r="C26" s="1"/>
      <c r="D26" s="1"/>
      <c r="E26" s="1"/>
      <c r="F26" s="1"/>
      <c r="G26" s="1"/>
      <c r="H26" s="1"/>
      <c r="I26" s="1"/>
      <c r="J26" s="51"/>
      <c r="K26" s="1"/>
    </row>
    <row r="27" spans="1:11" ht="15.75" customHeight="1" x14ac:dyDescent="0.25">
      <c r="A27" s="1"/>
      <c r="B27" s="1" t="s">
        <v>78</v>
      </c>
      <c r="C27" s="1"/>
      <c r="D27" s="1"/>
      <c r="E27" s="1"/>
      <c r="F27" s="1"/>
      <c r="G27" s="1"/>
      <c r="H27" s="1"/>
      <c r="I27" s="1"/>
      <c r="J27" s="51"/>
      <c r="K27" s="1"/>
    </row>
    <row r="28" spans="1:11" ht="15.75" customHeight="1" x14ac:dyDescent="0.25">
      <c r="A28" s="1"/>
      <c r="B28" s="1" t="s">
        <v>79</v>
      </c>
      <c r="C28" s="1"/>
      <c r="D28" s="1"/>
      <c r="E28" s="1"/>
      <c r="F28" s="1"/>
      <c r="G28" s="1"/>
      <c r="H28" s="1"/>
      <c r="I28" s="1"/>
      <c r="J28" s="51"/>
      <c r="K28" s="1"/>
    </row>
    <row r="29" spans="1:11" ht="15.75" customHeight="1" x14ac:dyDescent="0.25">
      <c r="A29" s="34"/>
      <c r="B29" s="35"/>
      <c r="C29" s="1"/>
      <c r="D29" s="1"/>
      <c r="E29" s="1"/>
      <c r="F29" s="1"/>
      <c r="G29" s="1"/>
      <c r="H29" s="1"/>
      <c r="I29" s="1"/>
      <c r="J29" s="51"/>
      <c r="K29" s="1"/>
    </row>
    <row r="30" spans="1:11" ht="15.75" customHeight="1" x14ac:dyDescent="0.25">
      <c r="A30" s="1"/>
      <c r="B30" s="41" t="s">
        <v>80</v>
      </c>
      <c r="C30" s="1"/>
      <c r="D30" s="1"/>
      <c r="E30" s="1"/>
      <c r="F30" s="1"/>
      <c r="G30" s="1"/>
      <c r="H30" s="1"/>
      <c r="I30" s="1"/>
      <c r="J30" s="51"/>
      <c r="K30" s="1"/>
    </row>
    <row r="31" spans="1:11" ht="15.75" customHeight="1" x14ac:dyDescent="0.25">
      <c r="A31" s="34"/>
      <c r="B31" s="35"/>
      <c r="C31" s="1"/>
      <c r="D31" s="1"/>
      <c r="E31" s="1"/>
      <c r="F31" s="1"/>
      <c r="G31" s="1"/>
      <c r="H31" s="1"/>
      <c r="I31" s="1"/>
      <c r="J31" s="51"/>
      <c r="K31" s="1"/>
    </row>
    <row r="32" spans="1:11" ht="15.75" customHeight="1" x14ac:dyDescent="0.25">
      <c r="A32" s="1"/>
      <c r="C32" s="1"/>
      <c r="D32" s="1"/>
      <c r="E32" s="1"/>
      <c r="F32" s="1"/>
      <c r="G32" s="1"/>
      <c r="H32" s="1"/>
      <c r="I32" s="1"/>
      <c r="J32" s="51"/>
      <c r="K32" s="1"/>
    </row>
    <row r="33" spans="1:11" ht="15.75" customHeight="1" x14ac:dyDescent="0.25">
      <c r="A33" s="34"/>
      <c r="B33" s="35"/>
      <c r="C33" s="1"/>
      <c r="D33" s="1"/>
      <c r="E33" s="1"/>
      <c r="F33" s="1"/>
      <c r="G33" s="1"/>
      <c r="H33" s="1"/>
      <c r="I33" s="1"/>
      <c r="J33" s="51"/>
      <c r="K33" s="1"/>
    </row>
    <row r="34" spans="1:11" ht="15.75" customHeight="1" x14ac:dyDescent="0.25"/>
    <row r="35" spans="1:11" ht="15.75" customHeight="1" x14ac:dyDescent="0.25"/>
    <row r="36" spans="1:11" ht="15.75" customHeight="1" x14ac:dyDescent="0.25"/>
    <row r="37" spans="1:11" ht="15.75" customHeight="1" x14ac:dyDescent="0.25"/>
    <row r="38" spans="1:11" ht="15.75" customHeight="1" x14ac:dyDescent="0.25"/>
    <row r="39" spans="1:11" ht="15.75" customHeight="1" x14ac:dyDescent="0.25"/>
    <row r="40" spans="1:11" ht="15.75" customHeight="1" x14ac:dyDescent="0.25"/>
    <row r="41" spans="1:11" ht="15.75" customHeight="1" x14ac:dyDescent="0.25"/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31:B31"/>
    <mergeCell ref="A33:B33"/>
    <mergeCell ref="A4:B4"/>
    <mergeCell ref="A6:B6"/>
    <mergeCell ref="A16:B16"/>
    <mergeCell ref="A21:B21"/>
    <mergeCell ref="A29:B29"/>
  </mergeCells>
  <hyperlinks>
    <hyperlink ref="B8" r:id="rId1" xr:uid="{00000000-0004-0000-0200-000000000000}"/>
    <hyperlink ref="B9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8" r:id="rId9" xr:uid="{00000000-0004-0000-0200-000008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26" width="30.28515625" customWidth="1"/>
  </cols>
  <sheetData>
    <row r="1" spans="1:3" x14ac:dyDescent="0.25">
      <c r="A1" s="26" t="s">
        <v>39</v>
      </c>
      <c r="B1" s="26" t="s">
        <v>81</v>
      </c>
      <c r="C1" s="26" t="s">
        <v>43</v>
      </c>
    </row>
    <row r="2" spans="1:3" x14ac:dyDescent="0.25">
      <c r="A2" s="27" t="s">
        <v>50</v>
      </c>
      <c r="B2" s="30">
        <v>43484</v>
      </c>
      <c r="C2" s="28" t="s">
        <v>82</v>
      </c>
    </row>
    <row r="3" spans="1:3" x14ac:dyDescent="0.25">
      <c r="A3" s="27" t="s">
        <v>52</v>
      </c>
      <c r="B3" s="30">
        <v>43364</v>
      </c>
      <c r="C3" s="28" t="s">
        <v>83</v>
      </c>
    </row>
    <row r="4" spans="1:3" x14ac:dyDescent="0.25">
      <c r="A4" s="27" t="s">
        <v>60</v>
      </c>
      <c r="B4" s="30">
        <v>43420</v>
      </c>
      <c r="C4" s="28" t="s">
        <v>84</v>
      </c>
    </row>
    <row r="5" spans="1:3" x14ac:dyDescent="0.25">
      <c r="A5" s="27" t="s">
        <v>85</v>
      </c>
      <c r="B5" s="30">
        <v>43045</v>
      </c>
      <c r="C5" s="28" t="s">
        <v>7</v>
      </c>
    </row>
    <row r="6" spans="1:3" x14ac:dyDescent="0.25">
      <c r="A6" s="27" t="s">
        <v>56</v>
      </c>
      <c r="B6" s="30">
        <v>43410</v>
      </c>
      <c r="C6" s="28" t="s">
        <v>86</v>
      </c>
    </row>
    <row r="7" spans="1:3" x14ac:dyDescent="0.25">
      <c r="A7" s="27" t="s">
        <v>58</v>
      </c>
      <c r="B7" s="30">
        <v>43068</v>
      </c>
      <c r="C7" s="28" t="s">
        <v>7</v>
      </c>
    </row>
    <row r="8" spans="1:3" x14ac:dyDescent="0.25">
      <c r="A8" s="27" t="s">
        <v>54</v>
      </c>
      <c r="B8" s="30">
        <v>43436</v>
      </c>
      <c r="C8" s="28" t="s">
        <v>87</v>
      </c>
    </row>
    <row r="9" spans="1:3" x14ac:dyDescent="0.25">
      <c r="A9" s="27" t="s">
        <v>88</v>
      </c>
      <c r="B9" s="30">
        <v>43354</v>
      </c>
      <c r="C9" s="28" t="s">
        <v>89</v>
      </c>
    </row>
    <row r="10" spans="1:3" x14ac:dyDescent="0.25">
      <c r="A10" s="27" t="s">
        <v>62</v>
      </c>
      <c r="B10" s="30">
        <v>43438</v>
      </c>
      <c r="C10" s="28" t="s">
        <v>90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9.5703125" customWidth="1"/>
    <col min="2" max="2" width="19" customWidth="1"/>
    <col min="3" max="3" width="8.7109375" customWidth="1"/>
    <col min="4" max="4" width="12.42578125" customWidth="1"/>
    <col min="5" max="5" width="8.7109375" customWidth="1"/>
    <col min="6" max="6" width="15.28515625" customWidth="1"/>
    <col min="7" max="7" width="19.42578125" customWidth="1"/>
    <col min="8" max="8" width="15.85546875" customWidth="1"/>
    <col min="9" max="9" width="14.5703125" customWidth="1"/>
    <col min="10" max="10" width="8.7109375" customWidth="1"/>
    <col min="11" max="11" width="16.42578125" bestFit="1" customWidth="1"/>
    <col min="12" max="12" width="13.140625" bestFit="1" customWidth="1"/>
    <col min="13" max="22" width="16.5703125" bestFit="1" customWidth="1"/>
    <col min="23" max="23" width="11.28515625" bestFit="1" customWidth="1"/>
    <col min="24" max="26" width="8.7109375" customWidth="1"/>
  </cols>
  <sheetData>
    <row r="1" spans="1:11" x14ac:dyDescent="0.25">
      <c r="A1" s="1"/>
      <c r="B1" s="12" t="s">
        <v>91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>
        <v>1</v>
      </c>
      <c r="B2" s="1" t="s">
        <v>92</v>
      </c>
      <c r="C2" s="1"/>
      <c r="D2" s="1"/>
      <c r="E2" s="1"/>
      <c r="F2" s="1"/>
      <c r="G2" s="48" t="s">
        <v>153</v>
      </c>
      <c r="H2" s="37"/>
      <c r="I2" s="37"/>
      <c r="J2" s="37"/>
      <c r="K2" s="29"/>
    </row>
    <row r="3" spans="1:11" ht="45" x14ac:dyDescent="0.25">
      <c r="A3" s="1">
        <v>2</v>
      </c>
      <c r="B3" s="1" t="s">
        <v>93</v>
      </c>
      <c r="C3" s="1"/>
      <c r="D3" s="1"/>
      <c r="E3" s="1"/>
      <c r="F3" s="1"/>
      <c r="G3" s="1"/>
      <c r="H3" s="45" t="s">
        <v>152</v>
      </c>
      <c r="I3" s="1"/>
      <c r="J3" s="1"/>
      <c r="K3" s="44"/>
    </row>
    <row r="4" spans="1:11" x14ac:dyDescent="0.25">
      <c r="A4" s="1">
        <v>3</v>
      </c>
      <c r="B4" s="1" t="s">
        <v>94</v>
      </c>
      <c r="C4" s="1"/>
      <c r="D4" s="1"/>
      <c r="E4" s="1"/>
      <c r="F4" s="37" t="s">
        <v>147</v>
      </c>
      <c r="G4" s="37"/>
      <c r="H4" s="37"/>
      <c r="I4" s="1"/>
      <c r="J4" s="1"/>
      <c r="K4" s="1"/>
    </row>
    <row r="5" spans="1:11" x14ac:dyDescent="0.25">
      <c r="A5" s="1">
        <v>4</v>
      </c>
      <c r="B5" s="1" t="s">
        <v>95</v>
      </c>
      <c r="C5" s="1"/>
      <c r="D5" s="1"/>
      <c r="E5" s="1"/>
      <c r="F5" s="47">
        <f>AVERAGE(H8:H25)</f>
        <v>37699.166666666664</v>
      </c>
      <c r="G5" s="1"/>
      <c r="H5" s="1"/>
      <c r="I5" s="1"/>
      <c r="J5" s="1"/>
      <c r="K5" s="1"/>
    </row>
    <row r="6" spans="1:11" x14ac:dyDescent="0.25">
      <c r="A6" s="34"/>
      <c r="B6" s="35"/>
      <c r="C6" s="1"/>
      <c r="D6" s="1"/>
      <c r="E6" s="1"/>
      <c r="F6" s="1"/>
      <c r="G6" s="1"/>
      <c r="H6" s="1"/>
      <c r="I6" s="1"/>
      <c r="J6" s="1"/>
    </row>
    <row r="7" spans="1:11" x14ac:dyDescent="0.25">
      <c r="A7" s="42" t="s">
        <v>148</v>
      </c>
      <c r="B7" s="12" t="s">
        <v>96</v>
      </c>
      <c r="C7" s="12" t="s">
        <v>97</v>
      </c>
      <c r="D7" s="12" t="s">
        <v>98</v>
      </c>
      <c r="E7" s="12" t="s">
        <v>99</v>
      </c>
      <c r="F7" s="12" t="s">
        <v>100</v>
      </c>
      <c r="G7" s="12" t="s">
        <v>101</v>
      </c>
      <c r="H7" s="12" t="s">
        <v>102</v>
      </c>
      <c r="I7" s="42" t="s">
        <v>149</v>
      </c>
      <c r="J7" s="1"/>
      <c r="K7" s="1"/>
    </row>
    <row r="8" spans="1:11" x14ac:dyDescent="0.25">
      <c r="A8" s="41" t="s">
        <v>128</v>
      </c>
      <c r="B8" s="1" t="s">
        <v>103</v>
      </c>
      <c r="C8" s="1">
        <v>2012</v>
      </c>
      <c r="D8" s="1">
        <v>342358</v>
      </c>
      <c r="E8" s="1" t="s">
        <v>104</v>
      </c>
      <c r="F8" s="1" t="s">
        <v>105</v>
      </c>
      <c r="G8" s="1" t="s">
        <v>106</v>
      </c>
      <c r="H8" s="31">
        <v>15400</v>
      </c>
      <c r="I8" s="41"/>
      <c r="J8" s="1"/>
    </row>
    <row r="9" spans="1:11" x14ac:dyDescent="0.25">
      <c r="A9" s="41" t="s">
        <v>132</v>
      </c>
      <c r="B9" s="1" t="s">
        <v>107</v>
      </c>
      <c r="C9" s="1">
        <v>2017</v>
      </c>
      <c r="D9" s="1">
        <v>130000</v>
      </c>
      <c r="E9" s="1" t="s">
        <v>108</v>
      </c>
      <c r="F9" s="1" t="s">
        <v>109</v>
      </c>
      <c r="G9" s="1" t="s">
        <v>110</v>
      </c>
      <c r="H9" s="31">
        <v>24321</v>
      </c>
      <c r="I9" s="41"/>
      <c r="J9" s="1"/>
    </row>
    <row r="10" spans="1:11" x14ac:dyDescent="0.25">
      <c r="A10" s="41" t="s">
        <v>138</v>
      </c>
      <c r="B10" s="1" t="s">
        <v>111</v>
      </c>
      <c r="C10" s="1">
        <v>2020</v>
      </c>
      <c r="D10" s="1">
        <v>92450</v>
      </c>
      <c r="E10" s="1" t="s">
        <v>112</v>
      </c>
      <c r="F10" s="1" t="s">
        <v>105</v>
      </c>
      <c r="G10" s="1" t="s">
        <v>113</v>
      </c>
      <c r="H10" s="31">
        <v>102342</v>
      </c>
      <c r="I10" s="41"/>
      <c r="J10" s="1"/>
    </row>
    <row r="11" spans="1:11" x14ac:dyDescent="0.25">
      <c r="A11" s="41" t="s">
        <v>128</v>
      </c>
      <c r="B11" s="1" t="s">
        <v>103</v>
      </c>
      <c r="C11" s="1">
        <v>2020</v>
      </c>
      <c r="D11" s="1">
        <v>76240</v>
      </c>
      <c r="E11" s="1" t="s">
        <v>104</v>
      </c>
      <c r="F11" s="1" t="s">
        <v>105</v>
      </c>
      <c r="G11" s="1" t="s">
        <v>110</v>
      </c>
      <c r="H11" s="31">
        <v>55272</v>
      </c>
      <c r="I11" s="41"/>
      <c r="J11" s="1"/>
    </row>
    <row r="12" spans="1:11" x14ac:dyDescent="0.25">
      <c r="A12" s="41" t="s">
        <v>128</v>
      </c>
      <c r="B12" s="1" t="s">
        <v>114</v>
      </c>
      <c r="C12" s="1">
        <v>2021</v>
      </c>
      <c r="D12" s="1">
        <v>17283</v>
      </c>
      <c r="E12" s="1" t="s">
        <v>104</v>
      </c>
      <c r="F12" s="1" t="s">
        <v>109</v>
      </c>
      <c r="G12" s="1" t="s">
        <v>106</v>
      </c>
      <c r="H12" s="31">
        <v>42000</v>
      </c>
      <c r="I12" s="41"/>
      <c r="J12" s="1"/>
    </row>
    <row r="13" spans="1:11" x14ac:dyDescent="0.25">
      <c r="A13" s="41" t="s">
        <v>142</v>
      </c>
      <c r="B13" s="1" t="s">
        <v>115</v>
      </c>
      <c r="C13" s="1">
        <v>2020</v>
      </c>
      <c r="D13" s="1">
        <v>98312</v>
      </c>
      <c r="E13" s="1" t="s">
        <v>108</v>
      </c>
      <c r="F13" s="1" t="s">
        <v>105</v>
      </c>
      <c r="G13" s="1" t="s">
        <v>113</v>
      </c>
      <c r="H13" s="31">
        <v>51292</v>
      </c>
      <c r="I13" s="41"/>
      <c r="J13" s="1"/>
    </row>
    <row r="14" spans="1:11" x14ac:dyDescent="0.25">
      <c r="A14" s="41" t="s">
        <v>128</v>
      </c>
      <c r="B14" s="1" t="s">
        <v>114</v>
      </c>
      <c r="C14" s="1">
        <v>2018</v>
      </c>
      <c r="D14" s="1">
        <v>156784</v>
      </c>
      <c r="E14" s="1" t="s">
        <v>116</v>
      </c>
      <c r="F14" s="1" t="s">
        <v>109</v>
      </c>
      <c r="G14" s="1" t="s">
        <v>113</v>
      </c>
      <c r="H14" s="31">
        <v>37605</v>
      </c>
      <c r="I14" s="41"/>
      <c r="J14" s="1"/>
    </row>
    <row r="15" spans="1:11" x14ac:dyDescent="0.25">
      <c r="A15" s="41" t="s">
        <v>128</v>
      </c>
      <c r="B15" s="1" t="s">
        <v>103</v>
      </c>
      <c r="C15" s="1">
        <v>2019</v>
      </c>
      <c r="D15" s="1">
        <v>52034</v>
      </c>
      <c r="E15" s="1" t="s">
        <v>116</v>
      </c>
      <c r="F15" s="1" t="s">
        <v>105</v>
      </c>
      <c r="G15" s="1" t="s">
        <v>106</v>
      </c>
      <c r="H15" s="31">
        <v>45000</v>
      </c>
      <c r="I15" s="41"/>
      <c r="J15" s="1"/>
    </row>
    <row r="16" spans="1:11" x14ac:dyDescent="0.25">
      <c r="A16" s="41" t="s">
        <v>128</v>
      </c>
      <c r="B16" s="1" t="s">
        <v>117</v>
      </c>
      <c r="C16" s="1">
        <v>2011</v>
      </c>
      <c r="D16" s="1">
        <v>205204</v>
      </c>
      <c r="E16" s="1" t="s">
        <v>108</v>
      </c>
      <c r="F16" s="1" t="s">
        <v>105</v>
      </c>
      <c r="G16" s="1" t="s">
        <v>110</v>
      </c>
      <c r="H16" s="31">
        <v>13241</v>
      </c>
      <c r="I16" s="41"/>
      <c r="J16" s="1"/>
    </row>
    <row r="17" spans="1:10" x14ac:dyDescent="0.25">
      <c r="A17" s="41" t="s">
        <v>138</v>
      </c>
      <c r="B17" s="1" t="s">
        <v>111</v>
      </c>
      <c r="C17" s="1">
        <v>2014</v>
      </c>
      <c r="D17" s="1">
        <v>152985</v>
      </c>
      <c r="E17" s="1" t="s">
        <v>112</v>
      </c>
      <c r="F17" s="1" t="s">
        <v>105</v>
      </c>
      <c r="G17" s="1" t="s">
        <v>110</v>
      </c>
      <c r="H17" s="31">
        <v>49344</v>
      </c>
      <c r="I17" s="41"/>
      <c r="J17" s="1"/>
    </row>
    <row r="18" spans="1:10" x14ac:dyDescent="0.25">
      <c r="A18" s="41" t="s">
        <v>133</v>
      </c>
      <c r="B18" s="1" t="s">
        <v>118</v>
      </c>
      <c r="C18" s="1">
        <v>2018</v>
      </c>
      <c r="D18" s="1">
        <v>76429</v>
      </c>
      <c r="E18" s="1" t="s">
        <v>119</v>
      </c>
      <c r="F18" s="1" t="s">
        <v>105</v>
      </c>
      <c r="G18" s="1" t="s">
        <v>106</v>
      </c>
      <c r="H18" s="31">
        <v>52432</v>
      </c>
      <c r="I18" s="41"/>
      <c r="J18" s="1"/>
    </row>
    <row r="19" spans="1:10" x14ac:dyDescent="0.25">
      <c r="A19" s="41" t="s">
        <v>139</v>
      </c>
      <c r="B19" s="1" t="s">
        <v>120</v>
      </c>
      <c r="C19" s="1">
        <v>2013</v>
      </c>
      <c r="D19" s="1">
        <v>254028</v>
      </c>
      <c r="E19" s="1" t="s">
        <v>112</v>
      </c>
      <c r="F19" s="1" t="s">
        <v>109</v>
      </c>
      <c r="G19" s="1" t="s">
        <v>110</v>
      </c>
      <c r="H19" s="31">
        <v>17452</v>
      </c>
      <c r="I19" s="41"/>
      <c r="J19" s="1"/>
    </row>
    <row r="20" spans="1:10" x14ac:dyDescent="0.25">
      <c r="A20" s="41" t="s">
        <v>132</v>
      </c>
      <c r="B20" s="1" t="s">
        <v>121</v>
      </c>
      <c r="C20" s="1">
        <v>2014</v>
      </c>
      <c r="D20" s="1">
        <v>45832</v>
      </c>
      <c r="E20" s="1" t="s">
        <v>104</v>
      </c>
      <c r="F20" s="1" t="s">
        <v>109</v>
      </c>
      <c r="G20" s="1" t="s">
        <v>106</v>
      </c>
      <c r="H20" s="31">
        <v>23250</v>
      </c>
      <c r="I20" s="41"/>
      <c r="J20" s="1"/>
    </row>
    <row r="21" spans="1:10" ht="15.75" customHeight="1" x14ac:dyDescent="0.25">
      <c r="A21" s="41" t="s">
        <v>141</v>
      </c>
      <c r="B21" s="1" t="s">
        <v>122</v>
      </c>
      <c r="C21" s="1">
        <v>2018</v>
      </c>
      <c r="D21" s="1">
        <v>67591</v>
      </c>
      <c r="E21" s="1" t="s">
        <v>116</v>
      </c>
      <c r="F21" s="1" t="s">
        <v>105</v>
      </c>
      <c r="G21" s="1" t="s">
        <v>110</v>
      </c>
      <c r="H21" s="31">
        <v>32420</v>
      </c>
      <c r="I21" s="41"/>
      <c r="J21" s="1"/>
    </row>
    <row r="22" spans="1:10" ht="15.75" customHeight="1" x14ac:dyDescent="0.25">
      <c r="A22" s="41" t="s">
        <v>136</v>
      </c>
      <c r="B22" s="1" t="s">
        <v>123</v>
      </c>
      <c r="C22" s="1">
        <v>2013</v>
      </c>
      <c r="D22" s="1">
        <v>85320</v>
      </c>
      <c r="E22" s="1" t="s">
        <v>104</v>
      </c>
      <c r="F22" s="1" t="s">
        <v>105</v>
      </c>
      <c r="G22" s="1" t="s">
        <v>110</v>
      </c>
      <c r="H22" s="31">
        <v>18454</v>
      </c>
      <c r="I22" s="41"/>
      <c r="J22" s="1"/>
    </row>
    <row r="23" spans="1:10" ht="15.75" customHeight="1" x14ac:dyDescent="0.25">
      <c r="A23" s="41" t="s">
        <v>142</v>
      </c>
      <c r="B23" s="1" t="s">
        <v>115</v>
      </c>
      <c r="C23" s="1">
        <v>2016</v>
      </c>
      <c r="D23" s="1">
        <v>5000</v>
      </c>
      <c r="E23" s="1" t="s">
        <v>104</v>
      </c>
      <c r="F23" s="1" t="s">
        <v>105</v>
      </c>
      <c r="G23" s="1" t="s">
        <v>106</v>
      </c>
      <c r="H23" s="31">
        <v>41000</v>
      </c>
      <c r="I23" s="41"/>
      <c r="J23" s="1"/>
    </row>
    <row r="24" spans="1:10" ht="15.75" customHeight="1" x14ac:dyDescent="0.25">
      <c r="A24" s="41" t="s">
        <v>128</v>
      </c>
      <c r="B24" s="1" t="s">
        <v>124</v>
      </c>
      <c r="C24" s="1">
        <v>2017</v>
      </c>
      <c r="D24" s="1">
        <v>92450</v>
      </c>
      <c r="E24" s="1" t="s">
        <v>108</v>
      </c>
      <c r="F24" s="1" t="s">
        <v>109</v>
      </c>
      <c r="G24" s="1" t="s">
        <v>110</v>
      </c>
      <c r="H24" s="31">
        <v>35240</v>
      </c>
      <c r="I24" s="41"/>
      <c r="J24" s="1"/>
    </row>
    <row r="25" spans="1:10" ht="15.75" customHeight="1" x14ac:dyDescent="0.25">
      <c r="A25" s="41" t="s">
        <v>142</v>
      </c>
      <c r="B25" s="1" t="s">
        <v>115</v>
      </c>
      <c r="C25" s="1">
        <v>2015</v>
      </c>
      <c r="D25" s="1">
        <v>130000</v>
      </c>
      <c r="E25" s="1" t="s">
        <v>112</v>
      </c>
      <c r="F25" s="1" t="s">
        <v>105</v>
      </c>
      <c r="G25" s="1" t="s">
        <v>125</v>
      </c>
      <c r="H25" s="31">
        <v>22520</v>
      </c>
      <c r="I25" s="41"/>
      <c r="J25" s="1"/>
    </row>
    <row r="26" spans="1:10" ht="15.75" customHeight="1" x14ac:dyDescent="0.25">
      <c r="A26" s="34"/>
      <c r="B26" s="35"/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6:B6"/>
    <mergeCell ref="A26:B26"/>
  </mergeCell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8B4E-28C0-44AB-960A-C393E97FAB95}">
  <dimension ref="A3:B12"/>
  <sheetViews>
    <sheetView tabSelected="1" workbookViewId="0">
      <selection activeCell="A4" sqref="A4:B11"/>
      <pivotSelection pane="bottomRight" showHeader="1" extendable="1" axis="axisRow" max="9" activeRow="3" previousRow="10" click="1" r:id="rId1">
        <pivotArea dataOnly="0" axis="axisRow" fieldPosition="0">
          <references count="1"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1.85546875" bestFit="1" customWidth="1"/>
  </cols>
  <sheetData>
    <row r="3" spans="1:2" x14ac:dyDescent="0.25">
      <c r="A3" s="38" t="s">
        <v>145</v>
      </c>
      <c r="B3" t="s">
        <v>144</v>
      </c>
    </row>
    <row r="4" spans="1:2" x14ac:dyDescent="0.25">
      <c r="A4" s="39" t="s">
        <v>132</v>
      </c>
      <c r="B4" s="40">
        <v>2</v>
      </c>
    </row>
    <row r="5" spans="1:2" x14ac:dyDescent="0.25">
      <c r="A5" s="39" t="s">
        <v>128</v>
      </c>
      <c r="B5" s="40">
        <v>7</v>
      </c>
    </row>
    <row r="6" spans="1:2" x14ac:dyDescent="0.25">
      <c r="A6" s="39" t="s">
        <v>141</v>
      </c>
      <c r="B6" s="40">
        <v>1</v>
      </c>
    </row>
    <row r="7" spans="1:2" x14ac:dyDescent="0.25">
      <c r="A7" s="39" t="s">
        <v>136</v>
      </c>
      <c r="B7" s="40">
        <v>1</v>
      </c>
    </row>
    <row r="8" spans="1:2" x14ac:dyDescent="0.25">
      <c r="A8" s="39" t="s">
        <v>142</v>
      </c>
      <c r="B8" s="40">
        <v>3</v>
      </c>
    </row>
    <row r="9" spans="1:2" x14ac:dyDescent="0.25">
      <c r="A9" s="39" t="s">
        <v>138</v>
      </c>
      <c r="B9" s="40">
        <v>2</v>
      </c>
    </row>
    <row r="10" spans="1:2" x14ac:dyDescent="0.25">
      <c r="A10" s="39" t="s">
        <v>133</v>
      </c>
      <c r="B10" s="40">
        <v>1</v>
      </c>
    </row>
    <row r="11" spans="1:2" x14ac:dyDescent="0.25">
      <c r="A11" s="39" t="s">
        <v>139</v>
      </c>
      <c r="B11" s="40">
        <v>1</v>
      </c>
    </row>
    <row r="12" spans="1:2" x14ac:dyDescent="0.25">
      <c r="A12" s="39" t="s">
        <v>146</v>
      </c>
      <c r="B12" s="40">
        <v>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ECCA-6B1C-4A48-9376-7FFF2FCFBBC3}">
  <dimension ref="A3:B9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1.85546875" bestFit="1" customWidth="1"/>
  </cols>
  <sheetData>
    <row r="3" spans="1:2" x14ac:dyDescent="0.25">
      <c r="A3" s="38" t="s">
        <v>145</v>
      </c>
      <c r="B3" t="s">
        <v>144</v>
      </c>
    </row>
    <row r="4" spans="1:2" x14ac:dyDescent="0.25">
      <c r="A4" s="39" t="s">
        <v>112</v>
      </c>
      <c r="B4" s="40">
        <v>4</v>
      </c>
    </row>
    <row r="5" spans="1:2" x14ac:dyDescent="0.25">
      <c r="A5" s="39" t="s">
        <v>116</v>
      </c>
      <c r="B5" s="40">
        <v>3</v>
      </c>
    </row>
    <row r="6" spans="1:2" x14ac:dyDescent="0.25">
      <c r="A6" s="39" t="s">
        <v>108</v>
      </c>
      <c r="B6" s="40">
        <v>4</v>
      </c>
    </row>
    <row r="7" spans="1:2" x14ac:dyDescent="0.25">
      <c r="A7" s="39" t="s">
        <v>104</v>
      </c>
      <c r="B7" s="40">
        <v>6</v>
      </c>
    </row>
    <row r="8" spans="1:2" x14ac:dyDescent="0.25">
      <c r="A8" s="39" t="s">
        <v>119</v>
      </c>
      <c r="B8" s="40">
        <v>1</v>
      </c>
    </row>
    <row r="9" spans="1:2" x14ac:dyDescent="0.25">
      <c r="A9" s="39" t="s">
        <v>146</v>
      </c>
      <c r="B9" s="40">
        <v>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13.140625" bestFit="1" customWidth="1"/>
    <col min="2" max="2" width="21.42578125" bestFit="1" customWidth="1"/>
    <col min="3" max="3" width="16" customWidth="1"/>
    <col min="4" max="26" width="8.7109375" customWidth="1"/>
  </cols>
  <sheetData>
    <row r="1" spans="1:11" x14ac:dyDescent="0.25">
      <c r="A1" s="12" t="s">
        <v>126</v>
      </c>
      <c r="B1" s="12" t="s">
        <v>127</v>
      </c>
      <c r="C1" s="43" t="s">
        <v>150</v>
      </c>
    </row>
    <row r="2" spans="1:11" x14ac:dyDescent="0.25">
      <c r="A2" s="1" t="s">
        <v>128</v>
      </c>
      <c r="B2" s="1" t="s">
        <v>129</v>
      </c>
      <c r="C2">
        <f>GETPIVOTDATA("Car",'Question 3(1)'!$A$3,"Car Manufacturer","BMW")</f>
        <v>7</v>
      </c>
      <c r="G2" s="32" t="s">
        <v>130</v>
      </c>
      <c r="K2" s="33" t="s">
        <v>131</v>
      </c>
    </row>
    <row r="3" spans="1:11" x14ac:dyDescent="0.25">
      <c r="A3" s="1" t="s">
        <v>132</v>
      </c>
      <c r="B3" s="1" t="s">
        <v>129</v>
      </c>
      <c r="C3">
        <f>GETPIVOTDATA("Car",'Question 3(1)'!$A$3,"Car Manufacturer","Audi")</f>
        <v>2</v>
      </c>
    </row>
    <row r="4" spans="1:11" x14ac:dyDescent="0.25">
      <c r="A4" s="1" t="s">
        <v>133</v>
      </c>
      <c r="B4" s="1" t="s">
        <v>134</v>
      </c>
      <c r="C4">
        <f>GETPIVOTDATA("Car",'Question 3(1)'!$A$3,"Car Manufacturer","Tesla")</f>
        <v>1</v>
      </c>
      <c r="G4" s="12" t="s">
        <v>135</v>
      </c>
    </row>
    <row r="5" spans="1:11" x14ac:dyDescent="0.25">
      <c r="A5" s="1" t="s">
        <v>136</v>
      </c>
      <c r="B5" s="1" t="s">
        <v>137</v>
      </c>
      <c r="C5">
        <f>GETPIVOTDATA("Car",'Question 3(1)'!$A$3,"Car Manufacturer","Jaguar")</f>
        <v>1</v>
      </c>
    </row>
    <row r="6" spans="1:11" x14ac:dyDescent="0.25">
      <c r="A6" s="1" t="s">
        <v>138</v>
      </c>
      <c r="B6" s="1" t="s">
        <v>129</v>
      </c>
      <c r="C6">
        <f>GETPIVOTDATA("Car",'Question 3(1)'!$A$3,"Car Manufacturer","Mercedes")</f>
        <v>2</v>
      </c>
    </row>
    <row r="7" spans="1:11" x14ac:dyDescent="0.25">
      <c r="A7" s="1" t="s">
        <v>139</v>
      </c>
      <c r="B7" s="1" t="s">
        <v>140</v>
      </c>
      <c r="C7">
        <f>GETPIVOTDATA("Car",'Question 3(1)'!$A$3,"Car Manufacturer","Volvo")</f>
        <v>1</v>
      </c>
    </row>
    <row r="8" spans="1:11" x14ac:dyDescent="0.25">
      <c r="A8" s="1" t="s">
        <v>141</v>
      </c>
      <c r="B8" s="1" t="s">
        <v>134</v>
      </c>
      <c r="C8">
        <f>GETPIVOTDATA("Car",'Question 3(1)'!$A$3,"Car Manufacturer","Cadillac")</f>
        <v>1</v>
      </c>
    </row>
    <row r="9" spans="1:11" x14ac:dyDescent="0.25">
      <c r="A9" s="1" t="s">
        <v>142</v>
      </c>
      <c r="B9" s="1" t="s">
        <v>143</v>
      </c>
      <c r="C9">
        <f>GETPIVOTDATA("Car",'Question 3(1)'!$A$3,"Car Manufacturer","Lexus")</f>
        <v>3</v>
      </c>
    </row>
    <row r="12" spans="1:11" ht="15" customHeight="1" x14ac:dyDescent="0.25">
      <c r="A12" s="38" t="s">
        <v>145</v>
      </c>
      <c r="B12" t="s">
        <v>151</v>
      </c>
    </row>
    <row r="13" spans="1:11" ht="15" customHeight="1" x14ac:dyDescent="0.25">
      <c r="A13" s="39" t="s">
        <v>129</v>
      </c>
      <c r="B13" s="40">
        <v>11</v>
      </c>
    </row>
    <row r="14" spans="1:11" ht="15" customHeight="1" x14ac:dyDescent="0.25">
      <c r="A14" s="39" t="s">
        <v>143</v>
      </c>
      <c r="B14" s="40">
        <v>3</v>
      </c>
    </row>
    <row r="15" spans="1:11" ht="15" customHeight="1" x14ac:dyDescent="0.25">
      <c r="A15" s="39" t="s">
        <v>140</v>
      </c>
      <c r="B15" s="40">
        <v>1</v>
      </c>
    </row>
    <row r="16" spans="1:11" ht="15" customHeight="1" x14ac:dyDescent="0.25">
      <c r="A16" s="39" t="s">
        <v>137</v>
      </c>
      <c r="B16" s="40">
        <v>1</v>
      </c>
    </row>
    <row r="17" spans="1:2" ht="15" customHeight="1" x14ac:dyDescent="0.25">
      <c r="A17" s="39" t="s">
        <v>134</v>
      </c>
      <c r="B17" s="40">
        <v>2</v>
      </c>
    </row>
    <row r="18" spans="1:2" ht="15" customHeight="1" x14ac:dyDescent="0.25">
      <c r="A18" s="39" t="s">
        <v>146</v>
      </c>
      <c r="B18" s="40">
        <v>18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Topscore question 1</vt:lpstr>
      <vt:lpstr>Birthday</vt:lpstr>
      <vt:lpstr>Question 2</vt:lpstr>
      <vt:lpstr>Employment</vt:lpstr>
      <vt:lpstr>Questions 3</vt:lpstr>
      <vt:lpstr>Question 3(1)</vt:lpstr>
      <vt:lpstr>Question 3 (3)</vt:lpstr>
      <vt:lpstr>manufacturing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Tutor Triza</cp:lastModifiedBy>
  <dcterms:modified xsi:type="dcterms:W3CDTF">2024-03-08T11:57:53Z</dcterms:modified>
</cp:coreProperties>
</file>