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ho\Documents\11_CNPM2\QuanLyDuAn_Thu2\"/>
    </mc:Choice>
  </mc:AlternateContent>
  <xr:revisionPtr revIDLastSave="0" documentId="13_ncr:1000001_{0F4CB5DD-76CD-0D4B-89C6-5CA7323C821F}" xr6:coauthVersionLast="47" xr6:coauthVersionMax="47" xr10:uidLastSave="{00000000-0000-0000-0000-000000000000}"/>
  <bookViews>
    <workbookView xWindow="2124" yWindow="2124" windowWidth="17280" windowHeight="8880" activeTab="1" xr2:uid="{00000000-000D-0000-FFFF-FFFF00000000}"/>
  </bookViews>
  <sheets>
    <sheet name="WSM_Project" sheetId="1" r:id="rId1"/>
    <sheet name="WSM_Functions" sheetId="2" r:id="rId2"/>
    <sheet name="Financials" sheetId="3" r:id="rId3"/>
    <sheet name="Payback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D5" i="4"/>
  <c r="D4" i="4"/>
  <c r="D3" i="4"/>
  <c r="D2" i="4"/>
  <c r="E2" i="4"/>
  <c r="E3" i="4"/>
  <c r="E4" i="4"/>
  <c r="E5" i="4"/>
  <c r="D5" i="3"/>
  <c r="F5" i="3"/>
  <c r="D4" i="3"/>
  <c r="E4" i="3"/>
  <c r="D3" i="3"/>
  <c r="F3" i="3"/>
  <c r="D2" i="3"/>
  <c r="F2" i="3"/>
  <c r="F9" i="2"/>
  <c r="F8" i="2"/>
  <c r="F7" i="2"/>
  <c r="F6" i="2"/>
  <c r="F5" i="2"/>
  <c r="F4" i="2"/>
  <c r="F3" i="2"/>
  <c r="H5" i="1"/>
  <c r="H4" i="1"/>
  <c r="H3" i="1"/>
  <c r="I2" i="1"/>
  <c r="F4" i="3"/>
  <c r="E8" i="3"/>
  <c r="E2" i="3"/>
  <c r="E5" i="3"/>
  <c r="E3" i="3"/>
  <c r="E7" i="3"/>
  <c r="E10" i="3"/>
  <c r="E9" i="3"/>
</calcChain>
</file>

<file path=xl/sharedStrings.xml><?xml version="1.0" encoding="utf-8"?>
<sst xmlns="http://schemas.openxmlformats.org/spreadsheetml/2006/main" count="58" uniqueCount="46">
  <si>
    <t>Phương án</t>
  </si>
  <si>
    <t>M1</t>
  </si>
  <si>
    <t>M2</t>
  </si>
  <si>
    <t>M3</t>
  </si>
  <si>
    <t>M4</t>
  </si>
  <si>
    <t>M5</t>
  </si>
  <si>
    <t>M6</t>
  </si>
  <si>
    <t>Weighted Score</t>
  </si>
  <si>
    <t>Tổng trọng số</t>
  </si>
  <si>
    <t>Trọng số</t>
  </si>
  <si>
    <t>Phương án A: Xây mới hoàn toàn</t>
  </si>
  <si>
    <t>Phương án B: Mua sẵn + Tùy biến</t>
  </si>
  <si>
    <t>Phương án C: Mở rộng hệ thống sẵn có</t>
  </si>
  <si>
    <t>Mô tả tiêu chí:</t>
  </si>
  <si>
    <t>Phù hợp chiến lược</t>
  </si>
  <si>
    <t>Lợi ích kỳ vọng</t>
  </si>
  <si>
    <t>Chi phí (thấp tốt)</t>
  </si>
  <si>
    <t>Khả thi kỹ thuật</t>
  </si>
  <si>
    <t>Rủi ro (thấp tốt)</t>
  </si>
  <si>
    <t>Khẩn cấp</t>
  </si>
  <si>
    <t>Chức năng</t>
  </si>
  <si>
    <t>F1</t>
  </si>
  <si>
    <t>F2</t>
  </si>
  <si>
    <t>F3</t>
  </si>
  <si>
    <t>F4</t>
  </si>
  <si>
    <t>Quản lý Sinh viên</t>
  </si>
  <si>
    <t>Quản lý Giảng viên &amp; Nhân sự</t>
  </si>
  <si>
    <t>Quản lý Tài sản - Thiết bị</t>
  </si>
  <si>
    <t>Thời khóa biểu &amp; Phân công</t>
  </si>
  <si>
    <t>Ticket/Helpdesk nội bộ</t>
  </si>
  <si>
    <t>Báo cáo - Dashboard</t>
  </si>
  <si>
    <t>Phân quyền &amp; SSO</t>
  </si>
  <si>
    <t>Năm (t)</t>
  </si>
  <si>
    <t>Chi phí (Costs)</t>
  </si>
  <si>
    <t>Lợi ích (Benefits)</t>
  </si>
  <si>
    <t>Discount Factor</t>
  </si>
  <si>
    <t>Discounted Costs</t>
  </si>
  <si>
    <t>Discounted Benefits</t>
  </si>
  <si>
    <t>Tỷ lệ chiết khấu (r)</t>
  </si>
  <si>
    <t>Tổng (Discounted Costs)</t>
  </si>
  <si>
    <t>Tổng (Discounted Benefits)</t>
  </si>
  <si>
    <t>NPV = Benefits - Costs</t>
  </si>
  <si>
    <t>ROI = (Ben - Cost)/Cost</t>
  </si>
  <si>
    <t>CF = Benefits - Costs</t>
  </si>
  <si>
    <t>Cumulative CF</t>
  </si>
  <si>
    <t>Năm hoàn vốn (xấp xỉ)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</si>
</sst>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WSM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WSM_Project!$A$2</c:f>
              <c:strCache>
                <c:ptCount val="1"/>
                <c:pt idx="0">
                  <c:v>Trọng số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WSM_Project!$B$2:$H$2</c:f>
              <c:numCache>
                <c:formatCode>General</c:formatCode>
                <c:ptCount val="7"/>
                <c:pt idx="0">
                  <c:v>0.25</c:v>
                </c:pt>
                <c:pt idx="1">
                  <c:v>0.2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9-4DAB-BB4C-7E8DF10D8EDF}"/>
            </c:ext>
          </c:extLst>
        </c:ser>
        <c:ser>
          <c:idx val="1"/>
          <c:order val="1"/>
          <c:tx>
            <c:strRef>
              <c:f>WSM_Project!$A$3</c:f>
              <c:strCache>
                <c:ptCount val="1"/>
                <c:pt idx="0">
                  <c:v>Phương án A: Xây mới hoàn toàn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WSM_Project!$B$3:$H$3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3.9999999999999996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9-4DAB-BB4C-7E8DF10D8EDF}"/>
            </c:ext>
          </c:extLst>
        </c:ser>
        <c:ser>
          <c:idx val="2"/>
          <c:order val="2"/>
          <c:tx>
            <c:strRef>
              <c:f>WSM_Project!$A$4</c:f>
              <c:strCache>
                <c:ptCount val="1"/>
                <c:pt idx="0">
                  <c:v>Phương án B: Mua sẵn + Tùy biến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WSM_Project!$B$4:$H$4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9-4DAB-BB4C-7E8DF10D8EDF}"/>
            </c:ext>
          </c:extLst>
        </c:ser>
        <c:ser>
          <c:idx val="3"/>
          <c:order val="3"/>
          <c:tx>
            <c:strRef>
              <c:f>WSM_Project!$A$5</c:f>
              <c:strCache>
                <c:ptCount val="1"/>
                <c:pt idx="0">
                  <c:v>Phương án C: Mở rộng hệ thống sẵn có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WSM_Project!$B$5:$H$5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3.5999999999999996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9-4DAB-BB4C-7E8DF10D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659008"/>
        <c:axId val="194658528"/>
      </c:barChart>
      <c:catAx>
        <c:axId val="1946590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8528"/>
        <c:crosses val="autoZero"/>
        <c:auto val="1"/>
        <c:lblAlgn val="ctr"/>
        <c:lblOffset val="100"/>
        <c:noMultiLvlLbl val="0"/>
      </c:catAx>
      <c:valAx>
        <c:axId val="1946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WSM_Functions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WSM_Functions!$A$2:$A$9</c:f>
              <c:strCache>
                <c:ptCount val="8"/>
                <c:pt idx="0">
                  <c:v>Trọng số</c:v>
                </c:pt>
                <c:pt idx="1">
                  <c:v>Quản lý Sinh viên</c:v>
                </c:pt>
                <c:pt idx="2">
                  <c:v>Quản lý Giảng viên &amp; Nhân sự</c:v>
                </c:pt>
                <c:pt idx="3">
                  <c:v>Quản lý Tài sản - Thiết bị</c:v>
                </c:pt>
                <c:pt idx="4">
                  <c:v>Thời khóa biểu &amp; Phân công</c:v>
                </c:pt>
                <c:pt idx="5">
                  <c:v>Ticket/Helpdesk nội bộ</c:v>
                </c:pt>
                <c:pt idx="6">
                  <c:v>Báo cáo - Dashboard</c:v>
                </c:pt>
                <c:pt idx="7">
                  <c:v>Phân quyền &amp; SSO</c:v>
                </c:pt>
              </c:strCache>
            </c:strRef>
          </c:cat>
          <c:val>
            <c:numRef>
              <c:f>WSM_Functions!$B$2:$B$9</c:f>
              <c:numCache>
                <c:formatCode>General</c:formatCode>
                <c:ptCount val="8"/>
                <c:pt idx="0">
                  <c:v>0.35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5-4A03-ABDA-AAB8EEB398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WSM_Functions!$A$2:$A$9</c:f>
              <c:strCache>
                <c:ptCount val="8"/>
                <c:pt idx="0">
                  <c:v>Trọng số</c:v>
                </c:pt>
                <c:pt idx="1">
                  <c:v>Quản lý Sinh viên</c:v>
                </c:pt>
                <c:pt idx="2">
                  <c:v>Quản lý Giảng viên &amp; Nhân sự</c:v>
                </c:pt>
                <c:pt idx="3">
                  <c:v>Quản lý Tài sản - Thiết bị</c:v>
                </c:pt>
                <c:pt idx="4">
                  <c:v>Thời khóa biểu &amp; Phân công</c:v>
                </c:pt>
                <c:pt idx="5">
                  <c:v>Ticket/Helpdesk nội bộ</c:v>
                </c:pt>
                <c:pt idx="6">
                  <c:v>Báo cáo - Dashboard</c:v>
                </c:pt>
                <c:pt idx="7">
                  <c:v>Phân quyền &amp; SSO</c:v>
                </c:pt>
              </c:strCache>
            </c:strRef>
          </c:cat>
          <c:val>
            <c:numRef>
              <c:f>WSM_Functions!$C$2:$C$9</c:f>
              <c:numCache>
                <c:formatCode>General</c:formatCode>
                <c:ptCount val="8"/>
                <c:pt idx="0">
                  <c:v>0.25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5-4A03-ABDA-AAB8EEB398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WSM_Functions!$A$2:$A$9</c:f>
              <c:strCache>
                <c:ptCount val="8"/>
                <c:pt idx="0">
                  <c:v>Trọng số</c:v>
                </c:pt>
                <c:pt idx="1">
                  <c:v>Quản lý Sinh viên</c:v>
                </c:pt>
                <c:pt idx="2">
                  <c:v>Quản lý Giảng viên &amp; Nhân sự</c:v>
                </c:pt>
                <c:pt idx="3">
                  <c:v>Quản lý Tài sản - Thiết bị</c:v>
                </c:pt>
                <c:pt idx="4">
                  <c:v>Thời khóa biểu &amp; Phân công</c:v>
                </c:pt>
                <c:pt idx="5">
                  <c:v>Ticket/Helpdesk nội bộ</c:v>
                </c:pt>
                <c:pt idx="6">
                  <c:v>Báo cáo - Dashboard</c:v>
                </c:pt>
                <c:pt idx="7">
                  <c:v>Phân quyền &amp; SSO</c:v>
                </c:pt>
              </c:strCache>
            </c:strRef>
          </c:cat>
          <c:val>
            <c:numRef>
              <c:f>WSM_Functions!$D$2:$D$9</c:f>
              <c:numCache>
                <c:formatCode>General</c:formatCode>
                <c:ptCount val="8"/>
                <c:pt idx="0">
                  <c:v>0.2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5-4A03-ABDA-AAB8EEB398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WSM_Functions!$A$2:$A$9</c:f>
              <c:strCache>
                <c:ptCount val="8"/>
                <c:pt idx="0">
                  <c:v>Trọng số</c:v>
                </c:pt>
                <c:pt idx="1">
                  <c:v>Quản lý Sinh viên</c:v>
                </c:pt>
                <c:pt idx="2">
                  <c:v>Quản lý Giảng viên &amp; Nhân sự</c:v>
                </c:pt>
                <c:pt idx="3">
                  <c:v>Quản lý Tài sản - Thiết bị</c:v>
                </c:pt>
                <c:pt idx="4">
                  <c:v>Thời khóa biểu &amp; Phân công</c:v>
                </c:pt>
                <c:pt idx="5">
                  <c:v>Ticket/Helpdesk nội bộ</c:v>
                </c:pt>
                <c:pt idx="6">
                  <c:v>Báo cáo - Dashboard</c:v>
                </c:pt>
                <c:pt idx="7">
                  <c:v>Phân quyền &amp; SSO</c:v>
                </c:pt>
              </c:strCache>
            </c:strRef>
          </c:cat>
          <c:val>
            <c:numRef>
              <c:f>WSM_Functions!$E$2:$E$9</c:f>
              <c:numCache>
                <c:formatCode>General</c:formatCode>
                <c:ptCount val="8"/>
                <c:pt idx="0">
                  <c:v>0.2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5-4A03-ABDA-AAB8EEB398B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WSM_Functions!$A$2:$A$9</c:f>
              <c:strCache>
                <c:ptCount val="8"/>
                <c:pt idx="0">
                  <c:v>Trọng số</c:v>
                </c:pt>
                <c:pt idx="1">
                  <c:v>Quản lý Sinh viên</c:v>
                </c:pt>
                <c:pt idx="2">
                  <c:v>Quản lý Giảng viên &amp; Nhân sự</c:v>
                </c:pt>
                <c:pt idx="3">
                  <c:v>Quản lý Tài sản - Thiết bị</c:v>
                </c:pt>
                <c:pt idx="4">
                  <c:v>Thời khóa biểu &amp; Phân công</c:v>
                </c:pt>
                <c:pt idx="5">
                  <c:v>Ticket/Helpdesk nội bộ</c:v>
                </c:pt>
                <c:pt idx="6">
                  <c:v>Báo cáo - Dashboard</c:v>
                </c:pt>
                <c:pt idx="7">
                  <c:v>Phân quyền &amp; SSO</c:v>
                </c:pt>
              </c:strCache>
            </c:strRef>
          </c:cat>
          <c:val>
            <c:numRef>
              <c:f>WSM_Functions!$F$2:$F$9</c:f>
              <c:numCache>
                <c:formatCode>General</c:formatCode>
                <c:ptCount val="8"/>
                <c:pt idx="1">
                  <c:v>4.2</c:v>
                </c:pt>
                <c:pt idx="2">
                  <c:v>3.95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3.75</c:v>
                </c:pt>
                <c:pt idx="7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5-4A03-ABDA-AAB8EEB3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1632"/>
        <c:axId val="131515808"/>
      </c:lineChart>
      <c:catAx>
        <c:axId val="778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5808"/>
        <c:crosses val="autoZero"/>
        <c:auto val="1"/>
        <c:lblAlgn val="ctr"/>
        <c:lblOffset val="100"/>
        <c:noMultiLvlLbl val="0"/>
      </c:catAx>
      <c:valAx>
        <c:axId val="1315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Hiệu suất chi phí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Financials!$A$2:$G$2</c:f>
              <c:numCache>
                <c:formatCode>General</c:formatCode>
                <c:ptCount val="7"/>
                <c:pt idx="0">
                  <c:v>0</c:v>
                </c:pt>
                <c:pt idx="1">
                  <c:v>350000000</c:v>
                </c:pt>
                <c:pt idx="2">
                  <c:v>0</c:v>
                </c:pt>
                <c:pt idx="3">
                  <c:v>1</c:v>
                </c:pt>
                <c:pt idx="4">
                  <c:v>350000000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B2B-B77E-5134E0F6263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Financials!$A$3:$G$3</c:f>
              <c:numCache>
                <c:formatCode>General</c:formatCode>
                <c:ptCount val="7"/>
                <c:pt idx="0">
                  <c:v>1</c:v>
                </c:pt>
                <c:pt idx="1">
                  <c:v>220000000</c:v>
                </c:pt>
                <c:pt idx="2">
                  <c:v>260000000</c:v>
                </c:pt>
                <c:pt idx="3">
                  <c:v>0.89285714285714279</c:v>
                </c:pt>
                <c:pt idx="4">
                  <c:v>196428571.4285714</c:v>
                </c:pt>
                <c:pt idx="5">
                  <c:v>232142857.14285713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B2B-B77E-5134E0F6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08816"/>
        <c:axId val="132409296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Financials!$A$4:$G$4</c:f>
              <c:numCache>
                <c:formatCode>General</c:formatCode>
                <c:ptCount val="7"/>
                <c:pt idx="0">
                  <c:v>2</c:v>
                </c:pt>
                <c:pt idx="1">
                  <c:v>80000000</c:v>
                </c:pt>
                <c:pt idx="2">
                  <c:v>340000000</c:v>
                </c:pt>
                <c:pt idx="3">
                  <c:v>0.79719387755102034</c:v>
                </c:pt>
                <c:pt idx="4">
                  <c:v>63775510.204081625</c:v>
                </c:pt>
                <c:pt idx="5">
                  <c:v>271045918.36734694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8-4B2B-B77E-5134E0F6263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Financials!$A$5:$G$5</c:f>
              <c:numCache>
                <c:formatCode>General</c:formatCode>
                <c:ptCount val="7"/>
                <c:pt idx="0">
                  <c:v>3</c:v>
                </c:pt>
                <c:pt idx="1">
                  <c:v>50000000</c:v>
                </c:pt>
                <c:pt idx="2">
                  <c:v>380000000</c:v>
                </c:pt>
                <c:pt idx="3">
                  <c:v>0.71178024781341087</c:v>
                </c:pt>
                <c:pt idx="4">
                  <c:v>35589012.390670545</c:v>
                </c:pt>
                <c:pt idx="5">
                  <c:v>270476494.16909611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8-4B2B-B77E-5134E0F6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19920"/>
        <c:axId val="116618960"/>
      </c:lineChart>
      <c:catAx>
        <c:axId val="13240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9296"/>
        <c:crosses val="autoZero"/>
        <c:auto val="1"/>
        <c:lblAlgn val="ctr"/>
        <c:lblOffset val="100"/>
        <c:noMultiLvlLbl val="0"/>
      </c:catAx>
      <c:valAx>
        <c:axId val="132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8816"/>
        <c:crosses val="autoZero"/>
        <c:crossBetween val="between"/>
      </c:valAx>
      <c:valAx>
        <c:axId val="116618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9920"/>
        <c:crosses val="max"/>
        <c:crossBetween val="between"/>
      </c:valAx>
      <c:catAx>
        <c:axId val="116619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61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Hoàn vốn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4759405074365"/>
          <c:y val="0.13930555555555557"/>
          <c:w val="0.81419685039370082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Payback!$A$1:$F$1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A-4CB0-B519-BD84FB0C02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Payback!$A$2:$F$2</c:f>
              <c:numCache>
                <c:formatCode>General</c:formatCode>
                <c:ptCount val="6"/>
                <c:pt idx="0">
                  <c:v>0</c:v>
                </c:pt>
                <c:pt idx="1">
                  <c:v>350000000</c:v>
                </c:pt>
                <c:pt idx="2">
                  <c:v>0</c:v>
                </c:pt>
                <c:pt idx="3">
                  <c:v>-350000000</c:v>
                </c:pt>
                <c:pt idx="4">
                  <c:v>-350000000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A-4CB0-B519-BD84FB0C025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Payback!$A$3:$F$3</c:f>
              <c:numCache>
                <c:formatCode>General</c:formatCode>
                <c:ptCount val="6"/>
                <c:pt idx="0">
                  <c:v>1</c:v>
                </c:pt>
                <c:pt idx="1">
                  <c:v>220000000</c:v>
                </c:pt>
                <c:pt idx="2">
                  <c:v>260000000</c:v>
                </c:pt>
                <c:pt idx="3">
                  <c:v>40000000</c:v>
                </c:pt>
                <c:pt idx="4">
                  <c:v>-310000000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A-4CB0-B519-BD84FB0C025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Payback!$A$4:$F$4</c:f>
              <c:numCache>
                <c:formatCode>General</c:formatCode>
                <c:ptCount val="6"/>
                <c:pt idx="0">
                  <c:v>2</c:v>
                </c:pt>
                <c:pt idx="1">
                  <c:v>80000000</c:v>
                </c:pt>
                <c:pt idx="2">
                  <c:v>340000000</c:v>
                </c:pt>
                <c:pt idx="3">
                  <c:v>260000000</c:v>
                </c:pt>
                <c:pt idx="4">
                  <c:v>-50000000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9A-4CB0-B519-BD84FB0C025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Payback!$A$5:$F$5</c:f>
              <c:numCache>
                <c:formatCode>General</c:formatCode>
                <c:ptCount val="6"/>
                <c:pt idx="0">
                  <c:v>3</c:v>
                </c:pt>
                <c:pt idx="1">
                  <c:v>50000000</c:v>
                </c:pt>
                <c:pt idx="2">
                  <c:v>380000000</c:v>
                </c:pt>
                <c:pt idx="3">
                  <c:v>330000000</c:v>
                </c:pt>
                <c:pt idx="4">
                  <c:v>280000000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9A-4CB0-B519-BD84FB0C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52544"/>
        <c:axId val="102151104"/>
      </c:barChart>
      <c:catAx>
        <c:axId val="10215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1104"/>
        <c:crosses val="autoZero"/>
        <c:auto val="1"/>
        <c:lblAlgn val="ctr"/>
        <c:lblOffset val="100"/>
        <c:noMultiLvlLbl val="0"/>
      </c:catAx>
      <c:valAx>
        <c:axId val="102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0</xdr:row>
      <xdr:rowOff>22866</xdr:rowOff>
    </xdr:from>
    <xdr:to>
      <xdr:col>17</xdr:col>
      <xdr:colOff>60960</xdr:colOff>
      <xdr:row>15</xdr:row>
      <xdr:rowOff>22866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F6BC-D023-4C2A-CFEA-165DC24B6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0</xdr:row>
      <xdr:rowOff>160026</xdr:rowOff>
    </xdr:from>
    <xdr:to>
      <xdr:col>15</xdr:col>
      <xdr:colOff>68580</xdr:colOff>
      <xdr:row>15</xdr:row>
      <xdr:rowOff>160026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57F821-9FDE-F26F-3F68-0B8BFA016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152406</xdr:rowOff>
    </xdr:from>
    <xdr:to>
      <xdr:col>15</xdr:col>
      <xdr:colOff>342900</xdr:colOff>
      <xdr:row>15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539D5-C134-54BB-D5CC-226A5770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14</xdr:col>
      <xdr:colOff>327660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5D2D6-E9B2-18E0-B730-CC534B472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D7" sqref="D7"/>
    </sheetView>
  </sheetViews>
  <sheetFormatPr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0.25</v>
      </c>
      <c r="C2">
        <v>0.2</v>
      </c>
      <c r="D2">
        <v>0.15</v>
      </c>
      <c r="E2">
        <v>0.15</v>
      </c>
      <c r="F2">
        <v>0.15</v>
      </c>
      <c r="G2">
        <v>0.1</v>
      </c>
      <c r="I2">
        <f>SUM(B2:G2)</f>
        <v>1</v>
      </c>
    </row>
    <row r="3" spans="1:9" x14ac:dyDescent="0.2">
      <c r="A3" t="s">
        <v>10</v>
      </c>
      <c r="B3">
        <v>5</v>
      </c>
      <c r="C3">
        <v>5</v>
      </c>
      <c r="D3">
        <v>2</v>
      </c>
      <c r="E3">
        <v>4</v>
      </c>
      <c r="F3">
        <v>3</v>
      </c>
      <c r="G3">
        <v>4</v>
      </c>
      <c r="H3">
        <f>SUMPRODUCT(B$2:G$2,B3:G3)</f>
        <v>3.9999999999999996</v>
      </c>
    </row>
    <row r="4" spans="1:9" x14ac:dyDescent="0.2">
      <c r="A4" t="s">
        <v>11</v>
      </c>
      <c r="B4">
        <v>4</v>
      </c>
      <c r="C4">
        <v>4</v>
      </c>
      <c r="D4">
        <v>4</v>
      </c>
      <c r="E4">
        <v>4</v>
      </c>
      <c r="F4">
        <v>4</v>
      </c>
      <c r="G4">
        <v>3</v>
      </c>
      <c r="H4">
        <f>SUMPRODUCT(B$2:G$2,B4:G4)</f>
        <v>3.9000000000000004</v>
      </c>
    </row>
    <row r="5" spans="1:9" x14ac:dyDescent="0.2">
      <c r="A5" t="s">
        <v>12</v>
      </c>
      <c r="B5">
        <v>3</v>
      </c>
      <c r="C5">
        <v>3</v>
      </c>
      <c r="D5">
        <v>5</v>
      </c>
      <c r="E5">
        <v>3</v>
      </c>
      <c r="F5">
        <v>5</v>
      </c>
      <c r="G5">
        <v>3</v>
      </c>
      <c r="H5">
        <f>SUMPRODUCT(B$2:G$2,B5:G5)</f>
        <v>3.5999999999999996</v>
      </c>
    </row>
    <row r="8" spans="1:9" x14ac:dyDescent="0.2">
      <c r="A8" t="s">
        <v>13</v>
      </c>
    </row>
    <row r="9" spans="1:9" x14ac:dyDescent="0.2">
      <c r="A9" t="s">
        <v>1</v>
      </c>
      <c r="B9" t="s">
        <v>14</v>
      </c>
    </row>
    <row r="10" spans="1:9" x14ac:dyDescent="0.2">
      <c r="A10" t="s">
        <v>2</v>
      </c>
      <c r="B10" t="s">
        <v>15</v>
      </c>
    </row>
    <row r="11" spans="1:9" x14ac:dyDescent="0.2">
      <c r="A11" t="s">
        <v>3</v>
      </c>
      <c r="B11" t="s">
        <v>16</v>
      </c>
    </row>
    <row r="12" spans="1:9" x14ac:dyDescent="0.2">
      <c r="A12" t="s">
        <v>4</v>
      </c>
      <c r="B12" t="s">
        <v>17</v>
      </c>
    </row>
    <row r="13" spans="1:9" x14ac:dyDescent="0.2">
      <c r="A13" t="s">
        <v>5</v>
      </c>
      <c r="B13" t="s">
        <v>18</v>
      </c>
    </row>
    <row r="14" spans="1:9" x14ac:dyDescent="0.2">
      <c r="A14" t="s">
        <v>6</v>
      </c>
      <c r="B14" t="s">
        <v>19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topLeftCell="E1" workbookViewId="0">
      <selection activeCell="C20" sqref="C20"/>
    </sheetView>
  </sheetViews>
  <sheetFormatPr defaultRowHeight="15" x14ac:dyDescent="0.2"/>
  <cols>
    <col min="1" max="1" width="26.23046875" bestFit="1" customWidth="1"/>
  </cols>
  <sheetData>
    <row r="1" spans="1:7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t="s">
        <v>7</v>
      </c>
      <c r="G1" t="s">
        <v>8</v>
      </c>
    </row>
    <row r="2" spans="1:7" x14ac:dyDescent="0.2">
      <c r="A2" t="s">
        <v>9</v>
      </c>
      <c r="B2">
        <v>0.35</v>
      </c>
      <c r="C2">
        <v>0.25</v>
      </c>
      <c r="D2">
        <v>0.2</v>
      </c>
      <c r="E2">
        <v>0.2</v>
      </c>
      <c r="G2">
        <f>SUM(B2:E2)</f>
        <v>1</v>
      </c>
    </row>
    <row r="3" spans="1:7" x14ac:dyDescent="0.2">
      <c r="A3" t="s">
        <v>25</v>
      </c>
      <c r="B3">
        <v>5</v>
      </c>
      <c r="C3">
        <v>5</v>
      </c>
      <c r="D3">
        <v>3</v>
      </c>
      <c r="E3">
        <v>3</v>
      </c>
      <c r="F3">
        <f t="shared" ref="F3:F9" si="0">SUMPRODUCT(B$2:E$2,B3:E3)</f>
        <v>4.2</v>
      </c>
    </row>
    <row r="4" spans="1:7" x14ac:dyDescent="0.2">
      <c r="A4" t="s">
        <v>26</v>
      </c>
      <c r="B4">
        <v>5</v>
      </c>
      <c r="C4">
        <v>4</v>
      </c>
      <c r="D4">
        <v>3</v>
      </c>
      <c r="E4">
        <v>3</v>
      </c>
      <c r="F4">
        <f t="shared" si="0"/>
        <v>3.95</v>
      </c>
    </row>
    <row r="5" spans="1:7" x14ac:dyDescent="0.2">
      <c r="A5" t="s">
        <v>27</v>
      </c>
      <c r="B5">
        <v>4</v>
      </c>
      <c r="C5">
        <v>4</v>
      </c>
      <c r="D5">
        <v>3</v>
      </c>
      <c r="E5">
        <v>3</v>
      </c>
      <c r="F5">
        <f t="shared" si="0"/>
        <v>3.6</v>
      </c>
    </row>
    <row r="6" spans="1:7" x14ac:dyDescent="0.2">
      <c r="A6" t="s">
        <v>28</v>
      </c>
      <c r="B6">
        <v>4</v>
      </c>
      <c r="C6">
        <v>4</v>
      </c>
      <c r="D6">
        <v>3</v>
      </c>
      <c r="E6">
        <v>3</v>
      </c>
      <c r="F6">
        <f t="shared" si="0"/>
        <v>3.6</v>
      </c>
    </row>
    <row r="7" spans="1:7" x14ac:dyDescent="0.2">
      <c r="A7" t="s">
        <v>29</v>
      </c>
      <c r="B7">
        <v>4</v>
      </c>
      <c r="C7">
        <v>4</v>
      </c>
      <c r="D7">
        <v>3</v>
      </c>
      <c r="E7">
        <v>3</v>
      </c>
      <c r="F7">
        <f t="shared" si="0"/>
        <v>3.6</v>
      </c>
    </row>
    <row r="8" spans="1:7" x14ac:dyDescent="0.2">
      <c r="A8" t="s">
        <v>30</v>
      </c>
      <c r="B8">
        <v>4</v>
      </c>
      <c r="C8">
        <v>3</v>
      </c>
      <c r="D8">
        <v>4</v>
      </c>
      <c r="E8">
        <v>4</v>
      </c>
      <c r="F8">
        <f t="shared" si="0"/>
        <v>3.75</v>
      </c>
    </row>
    <row r="9" spans="1:7" x14ac:dyDescent="0.2">
      <c r="A9" t="s">
        <v>31</v>
      </c>
      <c r="B9">
        <v>5</v>
      </c>
      <c r="C9">
        <v>4</v>
      </c>
      <c r="D9">
        <v>3</v>
      </c>
      <c r="E9">
        <v>4</v>
      </c>
      <c r="F9">
        <f t="shared" si="0"/>
        <v>4.1500000000000004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opLeftCell="A7" workbookViewId="0">
      <selection activeCell="G10" sqref="G10"/>
    </sheetView>
  </sheetViews>
  <sheetFormatPr defaultRowHeight="15" x14ac:dyDescent="0.2"/>
  <sheetData>
    <row r="1" spans="1:9" x14ac:dyDescent="0.2">
      <c r="A1" s="1" t="s">
        <v>32</v>
      </c>
      <c r="B1" s="1" t="s">
        <v>33</v>
      </c>
      <c r="C1" s="1" t="s">
        <v>34</v>
      </c>
      <c r="D1" t="s">
        <v>35</v>
      </c>
      <c r="E1" t="s">
        <v>36</v>
      </c>
      <c r="F1" t="s">
        <v>37</v>
      </c>
      <c r="H1" t="s">
        <v>38</v>
      </c>
      <c r="I1">
        <v>0.12</v>
      </c>
    </row>
    <row r="2" spans="1:9" x14ac:dyDescent="0.2">
      <c r="A2">
        <v>0</v>
      </c>
      <c r="B2">
        <v>350000000</v>
      </c>
      <c r="C2">
        <v>0</v>
      </c>
      <c r="D2">
        <f>1/(1+$I$1)^A2</f>
        <v>1</v>
      </c>
      <c r="E2">
        <f>B2*D2</f>
        <v>350000000</v>
      </c>
      <c r="F2">
        <f>C2*D2</f>
        <v>0</v>
      </c>
    </row>
    <row r="3" spans="1:9" x14ac:dyDescent="0.2">
      <c r="A3">
        <v>1</v>
      </c>
      <c r="B3">
        <v>220000000</v>
      </c>
      <c r="C3">
        <v>260000000</v>
      </c>
      <c r="D3">
        <f>1/(1+$I$1)^A3</f>
        <v>0.89285714285714279</v>
      </c>
      <c r="E3">
        <f>B3*D3</f>
        <v>196428571.4285714</v>
      </c>
      <c r="F3">
        <f>C3*D3</f>
        <v>232142857.14285713</v>
      </c>
    </row>
    <row r="4" spans="1:9" x14ac:dyDescent="0.2">
      <c r="A4">
        <v>2</v>
      </c>
      <c r="B4">
        <v>80000000</v>
      </c>
      <c r="C4">
        <v>340000000</v>
      </c>
      <c r="D4">
        <f>1/(1+$I$1)^A4</f>
        <v>0.79719387755102034</v>
      </c>
      <c r="E4">
        <f>B4*D4</f>
        <v>63775510.204081625</v>
      </c>
      <c r="F4">
        <f>C4*D4</f>
        <v>271045918.36734694</v>
      </c>
    </row>
    <row r="5" spans="1:9" x14ac:dyDescent="0.2">
      <c r="A5">
        <v>3</v>
      </c>
      <c r="B5">
        <v>50000000</v>
      </c>
      <c r="C5">
        <v>380000000</v>
      </c>
      <c r="D5">
        <f>1/(1+$I$1)^A5</f>
        <v>0.71178024781341087</v>
      </c>
      <c r="E5">
        <f>B5*D5</f>
        <v>35589012.390670545</v>
      </c>
      <c r="F5">
        <f>C5*D5</f>
        <v>270476494.16909611</v>
      </c>
    </row>
    <row r="7" spans="1:9" x14ac:dyDescent="0.2">
      <c r="D7" t="s">
        <v>39</v>
      </c>
      <c r="E7">
        <f>SUM(E2:E5)</f>
        <v>645793094.02332366</v>
      </c>
    </row>
    <row r="8" spans="1:9" x14ac:dyDescent="0.2">
      <c r="D8" t="s">
        <v>40</v>
      </c>
      <c r="E8">
        <f>SUM(F2:F5)</f>
        <v>773665269.67930019</v>
      </c>
    </row>
    <row r="9" spans="1:9" x14ac:dyDescent="0.2">
      <c r="D9" t="s">
        <v>41</v>
      </c>
      <c r="E9">
        <f>F8-E7</f>
        <v>-645793094.02332366</v>
      </c>
    </row>
    <row r="10" spans="1:9" x14ac:dyDescent="0.2">
      <c r="D10" t="s">
        <v>42</v>
      </c>
      <c r="E10">
        <f>(F8-E7)/E7</f>
        <v>-1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E11" sqref="E11"/>
    </sheetView>
  </sheetViews>
  <sheetFormatPr defaultRowHeight="15" x14ac:dyDescent="0.2"/>
  <sheetData>
    <row r="1" spans="1:5" x14ac:dyDescent="0.2">
      <c r="A1" s="1" t="s">
        <v>32</v>
      </c>
      <c r="B1" s="1" t="s">
        <v>33</v>
      </c>
      <c r="C1" s="1" t="s">
        <v>34</v>
      </c>
      <c r="D1" t="s">
        <v>43</v>
      </c>
      <c r="E1" t="s">
        <v>44</v>
      </c>
    </row>
    <row r="2" spans="1:5" x14ac:dyDescent="0.2">
      <c r="A2">
        <v>0</v>
      </c>
      <c r="B2">
        <v>350000000</v>
      </c>
      <c r="C2">
        <v>0</v>
      </c>
      <c r="D2">
        <f>C2-B2</f>
        <v>-350000000</v>
      </c>
      <c r="E2">
        <f>D2</f>
        <v>-350000000</v>
      </c>
    </row>
    <row r="3" spans="1:5" x14ac:dyDescent="0.2">
      <c r="A3">
        <v>1</v>
      </c>
      <c r="B3">
        <v>220000000</v>
      </c>
      <c r="C3">
        <v>260000000</v>
      </c>
      <c r="D3">
        <f>C3-B3</f>
        <v>40000000</v>
      </c>
      <c r="E3">
        <f>E2+D3</f>
        <v>-310000000</v>
      </c>
    </row>
    <row r="4" spans="1:5" x14ac:dyDescent="0.2">
      <c r="A4">
        <v>2</v>
      </c>
      <c r="B4">
        <v>80000000</v>
      </c>
      <c r="C4">
        <v>340000000</v>
      </c>
      <c r="D4">
        <f>C4-B4</f>
        <v>260000000</v>
      </c>
      <c r="E4">
        <f>E3+D4</f>
        <v>-50000000</v>
      </c>
    </row>
    <row r="5" spans="1:5" x14ac:dyDescent="0.2">
      <c r="A5">
        <v>3</v>
      </c>
      <c r="B5">
        <v>50000000</v>
      </c>
      <c r="C5">
        <v>380000000</v>
      </c>
      <c r="D5">
        <f>C5-B5</f>
        <v>330000000</v>
      </c>
      <c r="E5">
        <f>E4+D5</f>
        <v>280000000</v>
      </c>
    </row>
    <row r="7" spans="1:5" x14ac:dyDescent="0.2">
      <c r="D7" t="s">
        <v>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WSM_Project</vt:lpstr>
      <vt:lpstr>WSM_Functions</vt:lpstr>
      <vt:lpstr>Financials</vt:lpstr>
      <vt:lpstr>Payback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Thọ Nguyễn</cp:lastModifiedBy>
  <dcterms:created xsi:type="dcterms:W3CDTF">2025-10-27T09:50:32Z</dcterms:created>
  <dcterms:modified xsi:type="dcterms:W3CDTF">2025-10-27T10:01:57Z</dcterms:modified>
</cp:coreProperties>
</file>