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ichael/Documents/Tronstek/Sales/Order book/"/>
    </mc:Choice>
  </mc:AlternateContent>
  <xr:revisionPtr revIDLastSave="0" documentId="8_{2B99D7AF-6303-5D4C-A2E0-A84869965CAB}" xr6:coauthVersionLast="36" xr6:coauthVersionMax="36" xr10:uidLastSave="{00000000-0000-0000-0000-000000000000}"/>
  <bookViews>
    <workbookView xWindow="0" yWindow="460" windowWidth="28800" windowHeight="15840" xr2:uid="{4EC4823E-A029-1241-A40D-58682B434364}"/>
  </bookViews>
  <sheets>
    <sheet name="訂單總表" sheetId="7" r:id="rId1"/>
    <sheet name=" 明細" sheetId="1" r:id="rId2"/>
  </sheets>
  <definedNames>
    <definedName name="_xlnm._FilterDatabase" localSheetId="1" hidden="1">' 明細'!$A$2:$AF$27</definedName>
  </definedNames>
  <calcPr calcId="191029"/>
  <pivotCaches>
    <pivotCache cacheId="2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1" i="7" l="1"/>
  <c r="K10" i="7"/>
  <c r="K8" i="7"/>
  <c r="K7" i="7"/>
  <c r="K5" i="7"/>
  <c r="K4" i="7"/>
  <c r="D14" i="7"/>
  <c r="C14" i="7"/>
  <c r="D13" i="7"/>
  <c r="C13" i="7"/>
  <c r="D12" i="7"/>
  <c r="C12" i="7"/>
  <c r="K27" i="1" l="1"/>
  <c r="AB27" i="1" s="1"/>
  <c r="AC27" i="1" s="1"/>
  <c r="L27" i="1" l="1"/>
  <c r="M27" i="1" s="1"/>
  <c r="K26" i="1" l="1"/>
  <c r="K25" i="1"/>
  <c r="K24" i="1"/>
  <c r="K23" i="1"/>
  <c r="AB23" i="1" s="1"/>
  <c r="K22" i="1"/>
  <c r="K21" i="1"/>
  <c r="AB21" i="1" s="1"/>
  <c r="K16" i="1"/>
  <c r="AB16" i="1" s="1"/>
  <c r="AB26" i="1" l="1"/>
  <c r="AC26" i="1" s="1"/>
  <c r="AB24" i="1"/>
  <c r="AC24" i="1" s="1"/>
  <c r="AB25" i="1"/>
  <c r="AC25" i="1" s="1"/>
  <c r="AB22" i="1"/>
  <c r="AC22" i="1" s="1"/>
  <c r="AC23" i="1"/>
  <c r="L21" i="1"/>
  <c r="M21" i="1" s="1"/>
  <c r="AC21" i="1"/>
  <c r="L22" i="1"/>
  <c r="M22" i="1" s="1"/>
  <c r="L23" i="1"/>
  <c r="M23" i="1" s="1"/>
  <c r="L24" i="1"/>
  <c r="M24" i="1" s="1"/>
  <c r="L25" i="1"/>
  <c r="M25" i="1" s="1"/>
  <c r="L26" i="1"/>
  <c r="M26" i="1" s="1"/>
  <c r="K20" i="1"/>
  <c r="AB20" i="1" s="1"/>
  <c r="K19" i="1"/>
  <c r="AB19" i="1" l="1"/>
  <c r="AC19" i="1" s="1"/>
  <c r="AC20" i="1"/>
  <c r="L20" i="1"/>
  <c r="M20" i="1" s="1"/>
  <c r="L19" i="1"/>
  <c r="M19" i="1" s="1"/>
  <c r="K8" i="1" l="1"/>
  <c r="K7" i="1"/>
  <c r="K6" i="1"/>
  <c r="K5" i="1"/>
  <c r="K17" i="1"/>
  <c r="L16" i="1"/>
  <c r="K18" i="1"/>
  <c r="K4" i="1"/>
  <c r="K3" i="1"/>
  <c r="AB3" i="1" s="1"/>
  <c r="AC3" i="1" s="1"/>
  <c r="K15" i="1"/>
  <c r="K14" i="1"/>
  <c r="K13" i="1"/>
  <c r="K12" i="1"/>
  <c r="AB12" i="1" s="1"/>
  <c r="K10" i="1"/>
  <c r="AB10" i="1" s="1"/>
  <c r="K11" i="1"/>
  <c r="AB11" i="1" s="1"/>
  <c r="K9" i="1"/>
  <c r="L6" i="1" l="1"/>
  <c r="M6" i="1" s="1"/>
  <c r="AB6" i="1"/>
  <c r="AC6" i="1" s="1"/>
  <c r="L4" i="1"/>
  <c r="M4" i="1" s="1"/>
  <c r="AB4" i="1"/>
  <c r="AC4" i="1" s="1"/>
  <c r="L7" i="1"/>
  <c r="M7" i="1" s="1"/>
  <c r="AB7" i="1"/>
  <c r="AC7" i="1" s="1"/>
  <c r="L8" i="1"/>
  <c r="M8" i="1" s="1"/>
  <c r="AB8" i="1"/>
  <c r="AC8" i="1" s="1"/>
  <c r="L13" i="1"/>
  <c r="M13" i="1" s="1"/>
  <c r="AB13" i="1"/>
  <c r="AC13" i="1" s="1"/>
  <c r="L14" i="1"/>
  <c r="M14" i="1" s="1"/>
  <c r="AB14" i="1"/>
  <c r="AC14" i="1" s="1"/>
  <c r="L17" i="1"/>
  <c r="M17" i="1" s="1"/>
  <c r="AB17" i="1"/>
  <c r="AC17" i="1" s="1"/>
  <c r="AB9" i="1"/>
  <c r="AC9" i="1" s="1"/>
  <c r="L15" i="1"/>
  <c r="M15" i="1" s="1"/>
  <c r="AB15" i="1"/>
  <c r="AC15" i="1" s="1"/>
  <c r="L5" i="1"/>
  <c r="M5" i="1" s="1"/>
  <c r="AB5" i="1"/>
  <c r="AC5" i="1" s="1"/>
  <c r="L18" i="1"/>
  <c r="M18" i="1" s="1"/>
  <c r="AB18" i="1"/>
  <c r="AC18" i="1" s="1"/>
  <c r="L3" i="1"/>
  <c r="M3" i="1" s="1"/>
  <c r="M16" i="1"/>
  <c r="AC16" i="1"/>
  <c r="L12" i="1"/>
  <c r="M12" i="1" s="1"/>
  <c r="L10" i="1"/>
  <c r="M10" i="1" s="1"/>
  <c r="L11" i="1"/>
  <c r="M11" i="1" s="1"/>
  <c r="L9" i="1"/>
  <c r="M9" i="1" s="1"/>
  <c r="AC12" i="1" l="1"/>
  <c r="AC11" i="1"/>
  <c r="AC10" i="1"/>
</calcChain>
</file>

<file path=xl/sharedStrings.xml><?xml version="1.0" encoding="utf-8"?>
<sst xmlns="http://schemas.openxmlformats.org/spreadsheetml/2006/main" count="480" uniqueCount="175">
  <si>
    <r>
      <rPr>
        <b/>
        <sz val="11"/>
        <color indexed="12"/>
        <rFont val="新細明體"/>
        <family val="1"/>
        <charset val="136"/>
      </rPr>
      <t>訂單日期</t>
    </r>
  </si>
  <si>
    <r>
      <rPr>
        <b/>
        <sz val="11"/>
        <color indexed="12"/>
        <rFont val="新細明體"/>
        <family val="1"/>
        <charset val="136"/>
      </rPr>
      <t>訂單單號</t>
    </r>
  </si>
  <si>
    <r>
      <rPr>
        <b/>
        <sz val="11"/>
        <color indexed="12"/>
        <rFont val="新細明體"/>
        <family val="1"/>
        <charset val="136"/>
      </rPr>
      <t>客戶簡稱</t>
    </r>
  </si>
  <si>
    <r>
      <rPr>
        <b/>
        <sz val="11"/>
        <color indexed="12"/>
        <rFont val="新細明體"/>
        <family val="1"/>
        <charset val="136"/>
      </rPr>
      <t>客戶單號</t>
    </r>
  </si>
  <si>
    <r>
      <rPr>
        <b/>
        <sz val="11"/>
        <color indexed="12"/>
        <rFont val="新細明體"/>
        <family val="1"/>
        <charset val="136"/>
      </rPr>
      <t>幣別</t>
    </r>
  </si>
  <si>
    <r>
      <rPr>
        <b/>
        <sz val="11"/>
        <color indexed="12"/>
        <rFont val="新細明體"/>
        <family val="1"/>
        <charset val="136"/>
      </rPr>
      <t>匯率</t>
    </r>
  </si>
  <si>
    <r>
      <rPr>
        <b/>
        <sz val="11"/>
        <color indexed="12"/>
        <rFont val="新細明體"/>
        <family val="1"/>
        <charset val="136"/>
      </rPr>
      <t>課稅別</t>
    </r>
  </si>
  <si>
    <r>
      <rPr>
        <b/>
        <sz val="11"/>
        <color indexed="12"/>
        <rFont val="新細明體"/>
        <family val="1"/>
        <charset val="136"/>
      </rPr>
      <t>業務員</t>
    </r>
  </si>
  <si>
    <r>
      <rPr>
        <b/>
        <sz val="11"/>
        <color indexed="12"/>
        <rFont val="新細明體"/>
        <family val="1"/>
        <charset val="136"/>
      </rPr>
      <t>備註</t>
    </r>
  </si>
  <si>
    <r>
      <rPr>
        <b/>
        <sz val="11"/>
        <color indexed="12"/>
        <rFont val="新細明體"/>
        <family val="1"/>
        <charset val="136"/>
      </rPr>
      <t>交易條件</t>
    </r>
  </si>
  <si>
    <r>
      <rPr>
        <b/>
        <sz val="11"/>
        <color indexed="12"/>
        <rFont val="新細明體"/>
        <family val="1"/>
        <charset val="136"/>
      </rPr>
      <t>訂單金額</t>
    </r>
  </si>
  <si>
    <r>
      <rPr>
        <b/>
        <sz val="11"/>
        <color indexed="12"/>
        <rFont val="新細明體"/>
        <family val="1"/>
        <charset val="136"/>
      </rPr>
      <t>訂單稅額</t>
    </r>
  </si>
  <si>
    <r>
      <rPr>
        <b/>
        <sz val="11"/>
        <color indexed="12"/>
        <rFont val="新細明體"/>
        <family val="1"/>
        <charset val="136"/>
      </rPr>
      <t>品名</t>
    </r>
  </si>
  <si>
    <r>
      <rPr>
        <b/>
        <sz val="11"/>
        <color indexed="12"/>
        <rFont val="新細明體"/>
        <family val="1"/>
        <charset val="136"/>
      </rPr>
      <t>規格</t>
    </r>
  </si>
  <si>
    <r>
      <rPr>
        <b/>
        <sz val="11"/>
        <color indexed="12"/>
        <rFont val="新細明體"/>
        <family val="1"/>
        <charset val="136"/>
      </rPr>
      <t>客戶品號</t>
    </r>
  </si>
  <si>
    <r>
      <rPr>
        <b/>
        <sz val="11"/>
        <color indexed="12"/>
        <rFont val="新細明體"/>
        <family val="1"/>
        <charset val="136"/>
      </rPr>
      <t>訂單數量</t>
    </r>
  </si>
  <si>
    <r>
      <rPr>
        <b/>
        <sz val="11"/>
        <color indexed="12"/>
        <rFont val="新細明體"/>
        <family val="1"/>
        <charset val="136"/>
      </rPr>
      <t>單位</t>
    </r>
  </si>
  <si>
    <r>
      <rPr>
        <b/>
        <sz val="11"/>
        <color indexed="12"/>
        <rFont val="新細明體"/>
        <family val="1"/>
        <charset val="136"/>
      </rPr>
      <t>單價</t>
    </r>
  </si>
  <si>
    <r>
      <rPr>
        <b/>
        <sz val="11"/>
        <color indexed="12"/>
        <rFont val="新細明體"/>
        <family val="1"/>
        <charset val="136"/>
      </rPr>
      <t>金額</t>
    </r>
  </si>
  <si>
    <r>
      <rPr>
        <b/>
        <sz val="11"/>
        <color indexed="12"/>
        <rFont val="新細明體"/>
        <family val="1"/>
        <charset val="136"/>
      </rPr>
      <t>預交日</t>
    </r>
  </si>
  <si>
    <r>
      <rPr>
        <b/>
        <sz val="11"/>
        <color indexed="12"/>
        <rFont val="新細明體"/>
        <family val="1"/>
        <charset val="136"/>
      </rPr>
      <t>銷貨類別名稱</t>
    </r>
  </si>
  <si>
    <r>
      <rPr>
        <b/>
        <sz val="11"/>
        <color indexed="12"/>
        <rFont val="新細明體"/>
        <family val="1"/>
        <charset val="136"/>
      </rPr>
      <t>產品線</t>
    </r>
  </si>
  <si>
    <r>
      <rPr>
        <b/>
        <sz val="11"/>
        <color indexed="12"/>
        <rFont val="新細明體"/>
        <family val="1"/>
        <charset val="136"/>
      </rPr>
      <t>訂單成本</t>
    </r>
    <phoneticPr fontId="4" type="noConversion"/>
  </si>
  <si>
    <r>
      <rPr>
        <b/>
        <sz val="11"/>
        <color indexed="12"/>
        <rFont val="新細明體"/>
        <family val="1"/>
        <charset val="136"/>
      </rPr>
      <t>毛利率</t>
    </r>
  </si>
  <si>
    <t>Selling (NT$)</t>
    <phoneticPr fontId="4" type="noConversion"/>
  </si>
  <si>
    <t>GP(NT$)</t>
    <phoneticPr fontId="4" type="noConversion"/>
  </si>
  <si>
    <t>PO (Y)</t>
    <phoneticPr fontId="4" type="noConversion"/>
  </si>
  <si>
    <t>PO (M)</t>
    <phoneticPr fontId="5" type="noConversion"/>
  </si>
  <si>
    <t>PO (Q)</t>
    <phoneticPr fontId="5" type="noConversion"/>
  </si>
  <si>
    <t>付款條件</t>
    <phoneticPr fontId="3" type="noConversion"/>
  </si>
  <si>
    <t>送貨地址</t>
    <phoneticPr fontId="3" type="noConversion"/>
  </si>
  <si>
    <t>景碩科技</t>
    <phoneticPr fontId="3" type="noConversion"/>
  </si>
  <si>
    <t>NTD</t>
    <phoneticPr fontId="3" type="noConversion"/>
  </si>
  <si>
    <t>應稅外加</t>
    <phoneticPr fontId="3" type="noConversion"/>
  </si>
  <si>
    <t>楊智舜</t>
    <phoneticPr fontId="3" type="noConversion"/>
  </si>
  <si>
    <t>DDP</t>
    <phoneticPr fontId="3" type="noConversion"/>
  </si>
  <si>
    <t>T/T  30 days</t>
    <phoneticPr fontId="3" type="noConversion"/>
  </si>
  <si>
    <t>T20200519001-001</t>
    <phoneticPr fontId="3" type="noConversion"/>
  </si>
  <si>
    <t xml:space="preserve">SUPPORT ASSY(Y,6361) </t>
    <phoneticPr fontId="3" type="noConversion"/>
  </si>
  <si>
    <t xml:space="preserve">DIPEEXP000  </t>
    <phoneticPr fontId="3" type="noConversion"/>
  </si>
  <si>
    <t>個</t>
    <phoneticPr fontId="3" type="noConversion"/>
  </si>
  <si>
    <t>Kinsus 4.清華P2廠 (桃園市327新屋區中華路810號No.810)</t>
    <phoneticPr fontId="3" type="noConversion"/>
  </si>
  <si>
    <t>T20200519001-002</t>
  </si>
  <si>
    <t>T20200519001-003</t>
  </si>
  <si>
    <t>T20200519001-004</t>
  </si>
  <si>
    <t>SUPPORT ASSY (X,6361)</t>
    <phoneticPr fontId="3" type="noConversion"/>
  </si>
  <si>
    <t xml:space="preserve">DIPEEXP000 </t>
    <phoneticPr fontId="3" type="noConversion"/>
  </si>
  <si>
    <t xml:space="preserve">DIPEEXP000   </t>
    <phoneticPr fontId="3" type="noConversion"/>
  </si>
  <si>
    <t>DIPEEXP000</t>
    <phoneticPr fontId="3" type="noConversion"/>
  </si>
  <si>
    <t>COUPLING(11X12)</t>
    <phoneticPr fontId="3" type="noConversion"/>
  </si>
  <si>
    <t xml:space="preserve">COUPLING(14X14) </t>
    <phoneticPr fontId="3" type="noConversion"/>
  </si>
  <si>
    <t>耗材</t>
    <phoneticPr fontId="3" type="noConversion"/>
  </si>
  <si>
    <t>DISCO</t>
    <phoneticPr fontId="3" type="noConversion"/>
  </si>
  <si>
    <r>
      <rPr>
        <b/>
        <sz val="11"/>
        <color rgb="FF0000FF"/>
        <rFont val="新細明體"/>
        <family val="1"/>
        <charset val="136"/>
      </rPr>
      <t>收入</t>
    </r>
    <r>
      <rPr>
        <b/>
        <sz val="11"/>
        <color indexed="12"/>
        <rFont val="新細明體"/>
        <family val="1"/>
        <charset val="136"/>
      </rPr>
      <t>類別名稱</t>
    </r>
    <phoneticPr fontId="3" type="noConversion"/>
  </si>
  <si>
    <t>佣金</t>
    <phoneticPr fontId="3" type="noConversion"/>
  </si>
  <si>
    <t>Q2</t>
    <phoneticPr fontId="3" type="noConversion"/>
  </si>
  <si>
    <t>L1H090094 R23-1</t>
  </si>
  <si>
    <t>L1H080124 R17-3</t>
  </si>
  <si>
    <t>L27J07428</t>
  </si>
  <si>
    <t>L27J07446</t>
  </si>
  <si>
    <t>L28J07445</t>
  </si>
  <si>
    <t>欣興電子</t>
    <phoneticPr fontId="3" type="noConversion"/>
  </si>
  <si>
    <t>DAPB1460-01</t>
  </si>
  <si>
    <t>DBCHPFP0002-2</t>
  </si>
  <si>
    <t xml:space="preserve">LJPR-910007-0    </t>
  </si>
  <si>
    <t xml:space="preserve">LJTY-020000-20   </t>
  </si>
  <si>
    <t xml:space="preserve">LKFX-510095-0    </t>
  </si>
  <si>
    <t xml:space="preserve">LKFX-510067-1 </t>
  </si>
  <si>
    <t xml:space="preserve">DIPPCCM000 </t>
    <phoneticPr fontId="3" type="noConversion"/>
  </si>
  <si>
    <t xml:space="preserve">DIPPCCM000                                  </t>
    <phoneticPr fontId="3" type="noConversion"/>
  </si>
  <si>
    <t>光纖SENSOR YAMATAKE HPF-P003AC (適用:DISCO切割機)</t>
    <phoneticPr fontId="3" type="noConversion"/>
  </si>
  <si>
    <t>PSP-R "PIN 
(LOCATING)  
(切割平台定位PIN)</t>
    <phoneticPr fontId="3" type="noConversion"/>
  </si>
  <si>
    <t>PSP-R "SCALE HEAD</t>
    <phoneticPr fontId="3" type="noConversion"/>
  </si>
  <si>
    <t>PCB(SAFETY)</t>
    <phoneticPr fontId="3" type="noConversion"/>
  </si>
  <si>
    <t>PCB (CPU SETUP2)   KF5045</t>
    <phoneticPr fontId="3" type="noConversion"/>
  </si>
  <si>
    <t xml:space="preserve">PCB  (8-AELINK 4-232)  KF5045 </t>
    <phoneticPr fontId="3" type="noConversion"/>
  </si>
  <si>
    <t>DISCO PCB(16-AI)</t>
    <phoneticPr fontId="3" type="noConversion"/>
  </si>
  <si>
    <t>SAW製程Disco法蘭
(2吋刀用)</t>
    <phoneticPr fontId="3" type="noConversion"/>
  </si>
  <si>
    <t>PSP-R Water curtain</t>
    <phoneticPr fontId="3" type="noConversion"/>
  </si>
  <si>
    <t xml:space="preserve">MFR-0494401-2  </t>
    <phoneticPr fontId="3" type="noConversion"/>
  </si>
  <si>
    <t>TBD</t>
    <phoneticPr fontId="3" type="noConversion"/>
  </si>
  <si>
    <t>T/T 90 days (照訂單)</t>
  </si>
  <si>
    <t>桃園縣龜山鄉山頂村山鶯路173號</t>
  </si>
  <si>
    <t>新豐H3場</t>
  </si>
  <si>
    <t>PSP-R Air curtain</t>
    <phoneticPr fontId="3" type="noConversion"/>
  </si>
  <si>
    <t>T20200519001-005</t>
  </si>
  <si>
    <t>T20200519001-006</t>
  </si>
  <si>
    <t>T20200519001-007</t>
  </si>
  <si>
    <t>L27P07353</t>
    <phoneticPr fontId="3" type="noConversion"/>
  </si>
  <si>
    <t>L27P07356</t>
    <phoneticPr fontId="3" type="noConversion"/>
  </si>
  <si>
    <t>T20200508001-001</t>
    <phoneticPr fontId="3" type="noConversion"/>
  </si>
  <si>
    <t>T20200508001-002</t>
  </si>
  <si>
    <t>T20200522001-001</t>
    <phoneticPr fontId="3" type="noConversion"/>
  </si>
  <si>
    <t>T20200526001-001</t>
    <phoneticPr fontId="3" type="noConversion"/>
  </si>
  <si>
    <t>T20200513001-001</t>
    <phoneticPr fontId="3" type="noConversion"/>
  </si>
  <si>
    <t>T20200514001-001</t>
    <phoneticPr fontId="3" type="noConversion"/>
  </si>
  <si>
    <t>T20200514001-002</t>
  </si>
  <si>
    <t>T20200514001-003</t>
  </si>
  <si>
    <t>T20200611001-001</t>
    <phoneticPr fontId="3" type="noConversion"/>
  </si>
  <si>
    <t xml:space="preserve">L2H000160 R11-1 </t>
    <phoneticPr fontId="3" type="noConversion"/>
  </si>
  <si>
    <t>MFR-0494401-2</t>
    <phoneticPr fontId="3" type="noConversion"/>
  </si>
  <si>
    <t xml:space="preserve">L2H000160 R12-1 </t>
    <phoneticPr fontId="3" type="noConversion"/>
  </si>
  <si>
    <t>L2H000160 R13-1</t>
    <phoneticPr fontId="3" type="noConversion"/>
  </si>
  <si>
    <t xml:space="preserve">數位輸出控制卡 PCB (16-DO) (適用:SAW切割機)  </t>
    <phoneticPr fontId="3" type="noConversion"/>
  </si>
  <si>
    <t>DAPCB025801-01</t>
    <phoneticPr fontId="3" type="noConversion"/>
  </si>
  <si>
    <t>L2H000160 R15-5</t>
    <phoneticPr fontId="3" type="noConversion"/>
  </si>
  <si>
    <t xml:space="preserve">數位輸入控制卡  PCB (16-DI) (適用:SAW切割機)    </t>
    <phoneticPr fontId="3" type="noConversion"/>
  </si>
  <si>
    <t>DAPCB025701-01</t>
    <phoneticPr fontId="3" type="noConversion"/>
  </si>
  <si>
    <t xml:space="preserve">L2H000160 R14-4 </t>
    <phoneticPr fontId="3" type="noConversion"/>
  </si>
  <si>
    <t>LKFY-010115-00</t>
    <phoneticPr fontId="3" type="noConversion"/>
  </si>
  <si>
    <t>LKFX-010012-00</t>
    <phoneticPr fontId="3" type="noConversion"/>
  </si>
  <si>
    <t>LKBY-010000-10</t>
    <phoneticPr fontId="3" type="noConversion"/>
  </si>
  <si>
    <t>LKFX-010019-00</t>
    <phoneticPr fontId="3" type="noConversion"/>
  </si>
  <si>
    <t>DAPG9SA5001-00</t>
    <phoneticPr fontId="3" type="noConversion"/>
  </si>
  <si>
    <t>DAPDNH57A07-7</t>
    <phoneticPr fontId="3" type="noConversion"/>
  </si>
  <si>
    <t>DAPB1070-01-3</t>
    <phoneticPr fontId="3" type="noConversion"/>
  </si>
  <si>
    <t>T20200603001-001</t>
    <phoneticPr fontId="3" type="noConversion"/>
  </si>
  <si>
    <t>T20200618001-001</t>
    <phoneticPr fontId="3" type="noConversion"/>
  </si>
  <si>
    <t>T20200619001-001</t>
    <phoneticPr fontId="3" type="noConversion"/>
  </si>
  <si>
    <t xml:space="preserve">T/T 60 days  </t>
    <phoneticPr fontId="3" type="noConversion"/>
  </si>
  <si>
    <r>
      <rPr>
        <sz val="12"/>
        <color theme="1"/>
        <rFont val="細明體"/>
        <family val="2"/>
        <charset val="136"/>
      </rPr>
      <t>已請客戶改</t>
    </r>
    <r>
      <rPr>
        <sz val="12"/>
        <color theme="1"/>
        <rFont val="Calibri"/>
        <family val="2"/>
      </rPr>
      <t>60</t>
    </r>
    <r>
      <rPr>
        <sz val="12"/>
        <color theme="1"/>
        <rFont val="細明體"/>
        <family val="2"/>
        <charset val="136"/>
      </rPr>
      <t>天</t>
    </r>
    <phoneticPr fontId="3" type="noConversion"/>
  </si>
  <si>
    <t>DAPCB025701-0</t>
    <phoneticPr fontId="3" type="noConversion"/>
  </si>
  <si>
    <t xml:space="preserve">DAPB1460-01 </t>
    <phoneticPr fontId="3" type="noConversion"/>
  </si>
  <si>
    <t>DAPCB025801-0</t>
    <phoneticPr fontId="3" type="noConversion"/>
  </si>
  <si>
    <t>(S2貨下廠內OK便利商店的地下一樓斜口處/8790811/0930362865-吳甫德</t>
    <phoneticPr fontId="3" type="noConversion"/>
  </si>
  <si>
    <t>L28J07445</t>
    <phoneticPr fontId="3" type="noConversion"/>
  </si>
  <si>
    <r>
      <rPr>
        <b/>
        <sz val="20"/>
        <rFont val="細明體"/>
        <family val="1"/>
        <charset val="136"/>
      </rPr>
      <t>訂單總表</t>
    </r>
    <phoneticPr fontId="5" type="noConversion"/>
  </si>
  <si>
    <r>
      <rPr>
        <sz val="12"/>
        <color theme="1"/>
        <rFont val="新細明體"/>
        <family val="2"/>
        <charset val="136"/>
      </rPr>
      <t>月份</t>
    </r>
  </si>
  <si>
    <r>
      <rPr>
        <sz val="12"/>
        <color theme="1"/>
        <rFont val="新細明體"/>
        <family val="2"/>
        <charset val="136"/>
      </rPr>
      <t>收入類別</t>
    </r>
    <phoneticPr fontId="3" type="noConversion"/>
  </si>
  <si>
    <r>
      <rPr>
        <sz val="12"/>
        <color theme="1"/>
        <rFont val="新細明體"/>
        <family val="2"/>
        <charset val="136"/>
      </rPr>
      <t>資料</t>
    </r>
  </si>
  <si>
    <r>
      <rPr>
        <sz val="12"/>
        <color theme="1"/>
        <rFont val="新細明體"/>
        <family val="2"/>
        <charset val="136"/>
      </rPr>
      <t>總計</t>
    </r>
  </si>
  <si>
    <r>
      <rPr>
        <sz val="12"/>
        <color theme="1"/>
        <rFont val="新細明體"/>
        <family val="2"/>
        <charset val="136"/>
      </rPr>
      <t>銷貨訂單</t>
    </r>
    <phoneticPr fontId="3" type="noConversion"/>
  </si>
  <si>
    <r>
      <rPr>
        <sz val="12"/>
        <color theme="1"/>
        <rFont val="新細明體"/>
        <family val="2"/>
        <charset val="136"/>
      </rPr>
      <t>營業額</t>
    </r>
    <phoneticPr fontId="3" type="noConversion"/>
  </si>
  <si>
    <r>
      <rPr>
        <sz val="12"/>
        <color theme="1"/>
        <rFont val="新細明體"/>
        <family val="2"/>
        <charset val="136"/>
      </rPr>
      <t>毛利</t>
    </r>
  </si>
  <si>
    <r>
      <rPr>
        <sz val="12"/>
        <color theme="1"/>
        <rFont val="新細明體"/>
        <family val="2"/>
        <charset val="136"/>
      </rPr>
      <t>毛利率</t>
    </r>
  </si>
  <si>
    <r>
      <rPr>
        <sz val="12"/>
        <color theme="1"/>
        <rFont val="新細明體"/>
        <family val="2"/>
        <charset val="136"/>
      </rPr>
      <t>服務訂單</t>
    </r>
    <phoneticPr fontId="3" type="noConversion"/>
  </si>
  <si>
    <r>
      <rPr>
        <sz val="12"/>
        <color theme="1"/>
        <rFont val="新細明體"/>
        <family val="2"/>
        <charset val="136"/>
      </rPr>
      <t>佣金訂單</t>
    </r>
    <phoneticPr fontId="3" type="noConversion"/>
  </si>
  <si>
    <r>
      <rPr>
        <sz val="12"/>
        <color theme="1"/>
        <rFont val="新細明體"/>
        <family val="2"/>
        <charset val="136"/>
      </rPr>
      <t>營業額</t>
    </r>
    <r>
      <rPr>
        <sz val="12"/>
        <color theme="1"/>
        <rFont val="Helvetica"/>
        <family val="2"/>
      </rPr>
      <t xml:space="preserve"> </t>
    </r>
    <r>
      <rPr>
        <sz val="12"/>
        <color theme="1"/>
        <rFont val="新細明體"/>
        <family val="2"/>
        <charset val="136"/>
      </rPr>
      <t>的加總</t>
    </r>
    <phoneticPr fontId="3" type="noConversion"/>
  </si>
  <si>
    <r>
      <rPr>
        <sz val="12"/>
        <color theme="1"/>
        <rFont val="新細明體"/>
        <family val="2"/>
        <charset val="136"/>
      </rPr>
      <t>毛利</t>
    </r>
    <r>
      <rPr>
        <sz val="12"/>
        <color theme="1"/>
        <rFont val="Helvetica"/>
        <family val="2"/>
      </rPr>
      <t xml:space="preserve"> </t>
    </r>
    <r>
      <rPr>
        <sz val="12"/>
        <color theme="1"/>
        <rFont val="新細明體"/>
        <family val="2"/>
        <charset val="136"/>
      </rPr>
      <t>的加總</t>
    </r>
  </si>
  <si>
    <t>總計</t>
  </si>
  <si>
    <t>5月</t>
  </si>
  <si>
    <t>6月</t>
  </si>
  <si>
    <t>05</t>
    <phoneticPr fontId="3" type="noConversion"/>
  </si>
  <si>
    <t>06</t>
  </si>
  <si>
    <t>07</t>
  </si>
  <si>
    <t>08</t>
  </si>
  <si>
    <t>09</t>
  </si>
  <si>
    <r>
      <rPr>
        <sz val="12"/>
        <color theme="1"/>
        <rFont val="新細明體"/>
        <family val="2"/>
        <charset val="136"/>
      </rPr>
      <t>毛利率</t>
    </r>
    <r>
      <rPr>
        <sz val="12"/>
        <color theme="1"/>
        <rFont val="Helvetica"/>
        <family val="2"/>
      </rPr>
      <t xml:space="preserve"> </t>
    </r>
    <r>
      <rPr>
        <sz val="12"/>
        <color theme="1"/>
        <rFont val="新細明體"/>
        <family val="2"/>
        <charset val="136"/>
      </rPr>
      <t>的加總</t>
    </r>
    <phoneticPr fontId="3" type="noConversion"/>
  </si>
  <si>
    <t>10</t>
  </si>
  <si>
    <t>11</t>
  </si>
  <si>
    <t>12</t>
  </si>
  <si>
    <t>碳刷</t>
    <phoneticPr fontId="3" type="noConversion"/>
  </si>
  <si>
    <t>NCBZ-010044-00</t>
    <phoneticPr fontId="3" type="noConversion"/>
  </si>
  <si>
    <t>T20200619001-002</t>
    <phoneticPr fontId="3" type="noConversion"/>
  </si>
  <si>
    <t xml:space="preserve"> DISCO PCB (16-AI)</t>
    <phoneticPr fontId="3" type="noConversion"/>
  </si>
  <si>
    <t>T20200619001-003</t>
    <phoneticPr fontId="3" type="noConversion"/>
  </si>
  <si>
    <t>Y軸防水簾
  FLAT BELLOWS(Y)</t>
    <phoneticPr fontId="3" type="noConversion"/>
  </si>
  <si>
    <t>LKFY-510040-1</t>
    <phoneticPr fontId="3" type="noConversion"/>
  </si>
  <si>
    <t>T20200611001-002</t>
    <phoneticPr fontId="3" type="noConversion"/>
  </si>
  <si>
    <t>L2H000160 R17-10</t>
    <phoneticPr fontId="3" type="noConversion"/>
  </si>
  <si>
    <t>NCBZ-010044-0</t>
    <phoneticPr fontId="3" type="noConversion"/>
  </si>
  <si>
    <t>T20200618001-002</t>
    <phoneticPr fontId="3" type="noConversion"/>
  </si>
  <si>
    <t>L2H000160 R18-5</t>
    <phoneticPr fontId="3" type="noConversion"/>
  </si>
  <si>
    <t>數位輸入控制卡 
PCB (16-DI) 
(適用:SAW切割機)</t>
    <phoneticPr fontId="3" type="noConversion"/>
  </si>
  <si>
    <t>T20200618001-003</t>
    <phoneticPr fontId="3" type="noConversion"/>
  </si>
  <si>
    <t>L2H000160 R19-4</t>
    <phoneticPr fontId="3" type="noConversion"/>
  </si>
  <si>
    <t>數位輸出控制卡 
 PCB (16-DO) 
(適用:SAW切割機)</t>
    <phoneticPr fontId="3" type="noConversion"/>
  </si>
  <si>
    <t>L2H000160 R16-10</t>
    <phoneticPr fontId="3" type="noConversion"/>
  </si>
  <si>
    <t>L1H090094 R24-1</t>
    <phoneticPr fontId="3" type="noConversion"/>
  </si>
  <si>
    <t>L1H090094 R25-9</t>
    <phoneticPr fontId="3" type="noConversion"/>
  </si>
  <si>
    <t>加總 - Selling (NT$)</t>
  </si>
  <si>
    <t>加總 - 金額</t>
  </si>
  <si>
    <t>&lt;2020/5/8</t>
  </si>
  <si>
    <t>欄標籤</t>
  </si>
  <si>
    <t>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</si>
</sst>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 #,##0.00_-;\-* #,##0.00_-;_-* &quot;-&quot;??_-;_-@_-"/>
    <numFmt numFmtId="177" formatCode="0.000_);[Red]\(0.000\)"/>
    <numFmt numFmtId="178" formatCode="_-&quot;NT$&quot;* #,##0_ ;_-&quot;NT$&quot;* \-#,##0\ ;_-&quot;NT$&quot;* &quot;-&quot;_ ;_-@_ "/>
    <numFmt numFmtId="179" formatCode="_-&quot;NT$&quot;* #,##0.00_ ;_-&quot;NT$&quot;* \-#,##0.00\ ;_-&quot;NT$&quot;* &quot;-&quot;??_ ;_-@_ "/>
    <numFmt numFmtId="180" formatCode="_-* #,##0.0_-;\-* #,##0.0_-;_-* &quot;-&quot;??_-;_-@_-"/>
  </numFmts>
  <fonts count="16">
    <font>
      <sz val="12"/>
      <color theme="1"/>
      <name val="新細明體"/>
      <family val="2"/>
      <charset val="136"/>
      <scheme val="minor"/>
    </font>
    <font>
      <b/>
      <sz val="11"/>
      <color rgb="FF0000FF"/>
      <name val="Book Antiqua"/>
      <family val="1"/>
    </font>
    <font>
      <b/>
      <sz val="11"/>
      <color indexed="12"/>
      <name val="新細明體"/>
      <family val="1"/>
      <charset val="136"/>
    </font>
    <font>
      <sz val="9"/>
      <name val="新細明體"/>
      <family val="2"/>
      <charset val="136"/>
      <scheme val="minor"/>
    </font>
    <font>
      <sz val="9"/>
      <name val="新細明體"/>
      <family val="1"/>
      <charset val="136"/>
    </font>
    <font>
      <sz val="9"/>
      <name val="細明體"/>
      <family val="3"/>
      <charset val="136"/>
    </font>
    <font>
      <b/>
      <sz val="11"/>
      <color rgb="FF0000FF"/>
      <name val="新細明體"/>
      <family val="1"/>
      <charset val="136"/>
    </font>
    <font>
      <sz val="12"/>
      <color theme="1"/>
      <name val="Calibri"/>
      <family val="2"/>
    </font>
    <font>
      <sz val="12"/>
      <color theme="1"/>
      <name val="細明體"/>
      <family val="2"/>
      <charset val="136"/>
    </font>
    <font>
      <sz val="20"/>
      <color indexed="8"/>
      <name val="Helvetica"/>
      <family val="2"/>
    </font>
    <font>
      <b/>
      <sz val="20"/>
      <name val="細明體"/>
      <family val="1"/>
      <charset val="136"/>
    </font>
    <font>
      <sz val="20"/>
      <color theme="1"/>
      <name val="新細明體"/>
      <family val="2"/>
      <charset val="136"/>
      <scheme val="minor"/>
    </font>
    <font>
      <sz val="12"/>
      <color theme="1"/>
      <name val="Helvetica"/>
      <family val="2"/>
    </font>
    <font>
      <sz val="12"/>
      <color theme="1"/>
      <name val="新細明體"/>
      <family val="2"/>
      <charset val="136"/>
    </font>
    <font>
      <sz val="12"/>
      <color theme="1"/>
      <name val="新細明體"/>
      <family val="2"/>
      <charset val="136"/>
      <scheme val="minor"/>
    </font>
    <font>
      <sz val="12"/>
      <color theme="1"/>
      <name val="Helvetica"/>
      <family val="2"/>
      <charset val="136"/>
    </font>
  </fonts>
  <fills count="6">
    <fill>
      <patternFill patternType="none"/>
    </fill>
    <fill>
      <patternFill patternType="gray125"/>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A69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medium">
        <color auto="1"/>
      </right>
      <top/>
      <bottom style="thin">
        <color auto="1"/>
      </bottom>
      <diagonal/>
    </border>
    <border>
      <left style="medium">
        <color auto="1"/>
      </left>
      <right style="thin">
        <color auto="1"/>
      </right>
      <top style="thin">
        <color auto="1"/>
      </top>
      <bottom style="double">
        <color indexed="64"/>
      </bottom>
      <diagonal/>
    </border>
    <border>
      <left style="thin">
        <color indexed="64"/>
      </left>
      <right style="thin">
        <color indexed="64"/>
      </right>
      <top style="thin">
        <color auto="1"/>
      </top>
      <bottom style="double">
        <color indexed="64"/>
      </bottom>
      <diagonal/>
    </border>
    <border>
      <left style="thin">
        <color indexed="64"/>
      </left>
      <right/>
      <top style="thin">
        <color auto="1"/>
      </top>
      <bottom style="double">
        <color indexed="64"/>
      </bottom>
      <diagonal/>
    </border>
    <border>
      <left style="thin">
        <color auto="1"/>
      </left>
      <right style="medium">
        <color auto="1"/>
      </right>
      <top style="thin">
        <color auto="1"/>
      </top>
      <bottom style="double">
        <color indexed="64"/>
      </bottom>
      <diagonal/>
    </border>
  </borders>
  <cellStyleXfs count="2">
    <xf numFmtId="0" fontId="0" fillId="0" borderId="0">
      <alignment vertical="center"/>
    </xf>
    <xf numFmtId="176" fontId="14" fillId="0" borderId="0" applyFont="0" applyFill="0" applyBorder="0" applyAlignment="0" applyProtection="0">
      <alignment vertical="center"/>
    </xf>
  </cellStyleXfs>
  <cellXfs count="61">
    <xf numFmtId="0" fontId="0" fillId="0" borderId="0" xfId="0">
      <alignment vertical="center"/>
    </xf>
    <xf numFmtId="0" fontId="1" fillId="3" borderId="1" xfId="0" applyFont="1" applyFill="1" applyBorder="1" applyAlignment="1">
      <alignment horizontal="left" vertical="center"/>
    </xf>
    <xf numFmtId="177" fontId="1" fillId="2" borderId="1" xfId="0" applyNumberFormat="1" applyFont="1" applyFill="1" applyBorder="1" applyAlignment="1">
      <alignment horizontal="left" vertical="center"/>
    </xf>
    <xf numFmtId="0" fontId="2" fillId="3" borderId="1" xfId="0" applyFont="1" applyFill="1" applyBorder="1" applyAlignment="1">
      <alignment horizontal="left" vertical="center"/>
    </xf>
    <xf numFmtId="0" fontId="6" fillId="3" borderId="1" xfId="0" applyFont="1" applyFill="1" applyBorder="1" applyAlignment="1">
      <alignment horizontal="left" vertical="center"/>
    </xf>
    <xf numFmtId="0" fontId="1" fillId="2" borderId="1" xfId="0" applyFont="1" applyFill="1" applyBorder="1" applyAlignment="1">
      <alignment horizontal="left" vertical="center"/>
    </xf>
    <xf numFmtId="178" fontId="1" fillId="2" borderId="1" xfId="0" applyNumberFormat="1" applyFont="1" applyFill="1" applyBorder="1" applyAlignment="1">
      <alignment horizontal="left" vertical="center"/>
    </xf>
    <xf numFmtId="179" fontId="1" fillId="2" borderId="1" xfId="0" applyNumberFormat="1" applyFont="1" applyFill="1" applyBorder="1" applyAlignment="1">
      <alignment horizontal="left" vertical="center"/>
    </xf>
    <xf numFmtId="0" fontId="1" fillId="4" borderId="1" xfId="0" applyFont="1" applyFill="1" applyBorder="1" applyAlignment="1">
      <alignment horizontal="left" vertical="center"/>
    </xf>
    <xf numFmtId="14" fontId="0" fillId="0" borderId="0" xfId="0" applyNumberFormat="1" applyAlignment="1">
      <alignment horizontal="left" vertical="center"/>
    </xf>
    <xf numFmtId="0" fontId="0" fillId="0" borderId="0" xfId="0" applyAlignment="1">
      <alignment horizontal="left" vertical="center"/>
    </xf>
    <xf numFmtId="9" fontId="0" fillId="0" borderId="0" xfId="0" applyNumberFormat="1" applyAlignment="1">
      <alignment horizontal="left" vertical="center"/>
    </xf>
    <xf numFmtId="1" fontId="0" fillId="0" borderId="0" xfId="0" applyNumberFormat="1" applyAlignment="1">
      <alignment horizontal="left" vertical="center"/>
    </xf>
    <xf numFmtId="0" fontId="0" fillId="0" borderId="0" xfId="0" applyFill="1" applyAlignment="1">
      <alignment horizontal="left" vertical="center"/>
    </xf>
    <xf numFmtId="1" fontId="0" fillId="0" borderId="0" xfId="0" applyNumberFormat="1" applyFill="1" applyAlignment="1">
      <alignment horizontal="left" vertical="center"/>
    </xf>
    <xf numFmtId="14" fontId="0" fillId="0" borderId="0" xfId="0" applyNumberFormat="1" applyFill="1" applyAlignment="1">
      <alignment horizontal="left" vertical="center"/>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Fill="1" applyAlignment="1">
      <alignment vertical="center"/>
    </xf>
    <xf numFmtId="0" fontId="12" fillId="0" borderId="5" xfId="0" applyFont="1" applyBorder="1">
      <alignment vertical="center"/>
    </xf>
    <xf numFmtId="0" fontId="12" fillId="0" borderId="1" xfId="0" applyFont="1" applyBorder="1">
      <alignment vertical="center"/>
    </xf>
    <xf numFmtId="0" fontId="12" fillId="0" borderId="6" xfId="0" applyFont="1" applyBorder="1">
      <alignment vertical="center"/>
    </xf>
    <xf numFmtId="0" fontId="12" fillId="5" borderId="5" xfId="0" applyFont="1" applyFill="1" applyBorder="1">
      <alignment vertical="center"/>
    </xf>
    <xf numFmtId="0" fontId="12" fillId="5" borderId="1" xfId="0" applyFont="1" applyFill="1" applyBorder="1">
      <alignment vertical="center"/>
    </xf>
    <xf numFmtId="0" fontId="12" fillId="5" borderId="6" xfId="0" applyFont="1" applyFill="1" applyBorder="1">
      <alignment vertical="center"/>
    </xf>
    <xf numFmtId="38" fontId="12" fillId="0" borderId="1" xfId="0" applyNumberFormat="1" applyFont="1" applyBorder="1">
      <alignment vertical="center"/>
    </xf>
    <xf numFmtId="38" fontId="12" fillId="0" borderId="6" xfId="0" applyNumberFormat="1" applyFont="1" applyBorder="1">
      <alignment vertical="center"/>
    </xf>
    <xf numFmtId="10" fontId="12" fillId="0" borderId="1" xfId="0" applyNumberFormat="1" applyFont="1" applyBorder="1">
      <alignment vertical="center"/>
    </xf>
    <xf numFmtId="10" fontId="12" fillId="0" borderId="6" xfId="0" applyNumberFormat="1" applyFont="1" applyBorder="1">
      <alignment vertical="center"/>
    </xf>
    <xf numFmtId="38" fontId="12" fillId="5" borderId="1" xfId="0" applyNumberFormat="1" applyFont="1" applyFill="1" applyBorder="1">
      <alignment vertical="center"/>
    </xf>
    <xf numFmtId="38" fontId="12" fillId="5" borderId="6" xfId="0" applyNumberFormat="1" applyFont="1" applyFill="1" applyBorder="1">
      <alignment vertical="center"/>
    </xf>
    <xf numFmtId="0" fontId="12" fillId="5" borderId="8" xfId="0" applyFont="1" applyFill="1" applyBorder="1">
      <alignment vertical="center"/>
    </xf>
    <xf numFmtId="10" fontId="12" fillId="5" borderId="8" xfId="0" applyNumberFormat="1" applyFont="1" applyFill="1" applyBorder="1">
      <alignment vertical="center"/>
    </xf>
    <xf numFmtId="10" fontId="12" fillId="5" borderId="9" xfId="0" applyNumberFormat="1" applyFont="1" applyFill="1" applyBorder="1">
      <alignment vertical="center"/>
    </xf>
    <xf numFmtId="0" fontId="0" fillId="0" borderId="0" xfId="0" applyNumberFormat="1">
      <alignment vertical="center"/>
    </xf>
    <xf numFmtId="0" fontId="0" fillId="0" borderId="0" xfId="0" pivotButton="1">
      <alignment vertical="center"/>
    </xf>
    <xf numFmtId="0" fontId="12" fillId="5" borderId="1" xfId="0" quotePrefix="1" applyFont="1" applyFill="1" applyBorder="1" applyAlignment="1">
      <alignment horizontal="center" vertical="center"/>
    </xf>
    <xf numFmtId="0" fontId="15" fillId="5" borderId="7" xfId="0" applyFont="1" applyFill="1" applyBorder="1">
      <alignment vertical="center"/>
    </xf>
    <xf numFmtId="0" fontId="12" fillId="0" borderId="11" xfId="0" applyFont="1" applyBorder="1">
      <alignment vertical="center"/>
    </xf>
    <xf numFmtId="38" fontId="12" fillId="0" borderId="11" xfId="0" applyNumberFormat="1" applyFont="1" applyBorder="1">
      <alignment vertical="center"/>
    </xf>
    <xf numFmtId="10" fontId="12" fillId="0" borderId="11" xfId="0" applyNumberFormat="1" applyFont="1" applyBorder="1">
      <alignment vertical="center"/>
    </xf>
    <xf numFmtId="38" fontId="12" fillId="5" borderId="11" xfId="0" applyNumberFormat="1" applyFont="1" applyFill="1" applyBorder="1">
      <alignment vertical="center"/>
    </xf>
    <xf numFmtId="10" fontId="12" fillId="5" borderId="12" xfId="0" applyNumberFormat="1" applyFont="1" applyFill="1" applyBorder="1">
      <alignment vertical="center"/>
    </xf>
    <xf numFmtId="0" fontId="12" fillId="0" borderId="1" xfId="0" applyFont="1" applyBorder="1" applyAlignment="1">
      <alignment horizontal="center" vertical="center"/>
    </xf>
    <xf numFmtId="180" fontId="0" fillId="0" borderId="0" xfId="1" applyNumberFormat="1" applyFont="1">
      <alignment vertical="center"/>
    </xf>
    <xf numFmtId="9" fontId="12" fillId="0" borderId="1" xfId="0" applyNumberFormat="1" applyFont="1" applyBorder="1">
      <alignment vertical="center"/>
    </xf>
    <xf numFmtId="0" fontId="12" fillId="0" borderId="13" xfId="0" applyFont="1" applyBorder="1">
      <alignment vertical="center"/>
    </xf>
    <xf numFmtId="0" fontId="12" fillId="0" borderId="14" xfId="0" applyFont="1" applyBorder="1">
      <alignment vertical="center"/>
    </xf>
    <xf numFmtId="38" fontId="12" fillId="0" borderId="14" xfId="0" applyNumberFormat="1" applyFont="1" applyBorder="1">
      <alignment vertical="center"/>
    </xf>
    <xf numFmtId="38" fontId="12" fillId="0" borderId="15" xfId="0" applyNumberFormat="1" applyFont="1" applyBorder="1">
      <alignment vertical="center"/>
    </xf>
    <xf numFmtId="38" fontId="12" fillId="0" borderId="16" xfId="0" applyNumberFormat="1" applyFont="1" applyBorder="1">
      <alignment vertical="center"/>
    </xf>
    <xf numFmtId="0" fontId="12" fillId="0" borderId="17" xfId="0" applyFont="1" applyBorder="1">
      <alignment vertical="center"/>
    </xf>
    <xf numFmtId="0" fontId="12" fillId="0" borderId="18" xfId="0" applyFont="1" applyBorder="1">
      <alignment vertical="center"/>
    </xf>
    <xf numFmtId="10" fontId="12" fillId="0" borderId="18" xfId="0" applyNumberFormat="1" applyFont="1" applyBorder="1">
      <alignment vertical="center"/>
    </xf>
    <xf numFmtId="10" fontId="12" fillId="0" borderId="19" xfId="0" applyNumberFormat="1" applyFont="1" applyBorder="1">
      <alignment vertical="center"/>
    </xf>
    <xf numFmtId="10" fontId="12" fillId="0" borderId="20" xfId="0" applyNumberFormat="1" applyFont="1" applyBorder="1">
      <alignment vertical="center"/>
    </xf>
    <xf numFmtId="0" fontId="9" fillId="5" borderId="2" xfId="0" applyFont="1" applyFill="1" applyBorder="1" applyAlignment="1">
      <alignment horizontal="center"/>
    </xf>
    <xf numFmtId="0" fontId="11" fillId="5" borderId="3" xfId="0" applyFont="1" applyFill="1" applyBorder="1" applyAlignment="1">
      <alignment horizontal="center"/>
    </xf>
    <xf numFmtId="0" fontId="11" fillId="5" borderId="10" xfId="0" applyFont="1" applyFill="1" applyBorder="1" applyAlignment="1">
      <alignment horizontal="center"/>
    </xf>
    <xf numFmtId="0" fontId="11" fillId="5" borderId="4" xfId="0" applyFont="1" applyFill="1" applyBorder="1" applyAlignment="1">
      <alignment horizontal="center"/>
    </xf>
  </cellXfs>
  <cellStyles count="2">
    <cellStyle name="一般" xfId="0" builtinId="0"/>
    <cellStyle name="千分位" xfId="1" builtinId="3"/>
  </cellStyles>
  <dxfs count="0"/>
  <tableStyles count="0" defaultTableStyle="TableStyleMedium2" defaultPivotStyle="PivotStyleLight16"/>
  <colors>
    <mruColors>
      <color rgb="FFFF9933"/>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 lu" refreshedDate="44001.661850694443" createdVersion="6" refreshedVersion="6" minRefreshableVersion="3" recordCount="26" xr:uid="{4C1406B6-9FBD-47C1-A461-42750CCC128B}">
  <cacheSource type="worksheet">
    <worksheetSource ref="A2:AF243" sheet=" 明細"/>
  </cacheSource>
  <cacheFields count="33">
    <cacheField name="訂單日期" numFmtId="0">
      <sharedItems containsNonDate="0" containsDate="1" containsString="0" containsBlank="1" minDate="2020-05-08T00:00:00" maxDate="2020-06-20T00:00:00" count="11">
        <d v="2020-05-08T00:00:00"/>
        <d v="2020-05-13T00:00:00"/>
        <d v="2020-05-14T00:00:00"/>
        <d v="2020-05-19T00:00:00"/>
        <d v="2020-05-22T00:00:00"/>
        <d v="2020-05-26T00:00:00"/>
        <d v="2020-06-03T00:00:00"/>
        <d v="2020-06-11T00:00:00"/>
        <d v="2020-06-18T00:00:00"/>
        <d v="2020-06-19T00:00:00"/>
        <m/>
      </sharedItems>
      <fieldGroup par="32" base="0">
        <rangePr groupBy="days" startDate="2020-05-08T00:00:00" endDate="2020-06-20T00:00:00"/>
        <groupItems count="368">
          <s v="(空白)"/>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6/20"/>
        </groupItems>
      </fieldGroup>
    </cacheField>
    <cacheField name="訂單單號" numFmtId="0">
      <sharedItems containsBlank="1"/>
    </cacheField>
    <cacheField name="客戶單號" numFmtId="0">
      <sharedItems containsBlank="1" containsMixedTypes="1" containsNumber="1" containsInteger="1" minValue="2200502945" maxValue="2200502945"/>
    </cacheField>
    <cacheField name="客戶簡稱" numFmtId="0">
      <sharedItems containsBlank="1"/>
    </cacheField>
    <cacheField name="品名" numFmtId="0">
      <sharedItems containsBlank="1"/>
    </cacheField>
    <cacheField name="規格" numFmtId="0">
      <sharedItems containsBlank="1"/>
    </cacheField>
    <cacheField name="客戶品號" numFmtId="0">
      <sharedItems containsBlank="1"/>
    </cacheField>
    <cacheField name="單價" numFmtId="0">
      <sharedItems containsString="0" containsBlank="1" containsNumber="1" containsInteger="1" minValue="4505" maxValue="291600"/>
    </cacheField>
    <cacheField name="訂單數量" numFmtId="0">
      <sharedItems containsString="0" containsBlank="1" containsNumber="1" containsInteger="1" minValue="1" maxValue="5"/>
    </cacheField>
    <cacheField name="單位" numFmtId="0">
      <sharedItems containsBlank="1"/>
    </cacheField>
    <cacheField name="金額" numFmtId="0">
      <sharedItems containsString="0" containsBlank="1" containsNumber="1" containsInteger="1" minValue="8100" maxValue="374000"/>
    </cacheField>
    <cacheField name="訂單稅額" numFmtId="0">
      <sharedItems containsString="0" containsBlank="1" containsNumber="1" minValue="405" maxValue="18700"/>
    </cacheField>
    <cacheField name="訂單金額" numFmtId="0">
      <sharedItems containsString="0" containsBlank="1" containsNumber="1" minValue="8505" maxValue="392700"/>
    </cacheField>
    <cacheField name="預交日" numFmtId="0">
      <sharedItems containsDate="1" containsBlank="1" containsMixedTypes="1" minDate="2020-06-05T00:00:00" maxDate="2020-08-15T00:00:00"/>
    </cacheField>
    <cacheField name="幣別" numFmtId="0">
      <sharedItems containsBlank="1"/>
    </cacheField>
    <cacheField name="匯率" numFmtId="0">
      <sharedItems containsString="0" containsBlank="1" containsNumber="1" containsInteger="1" minValue="1" maxValue="1"/>
    </cacheField>
    <cacheField name="課稅別" numFmtId="0">
      <sharedItems containsBlank="1"/>
    </cacheField>
    <cacheField name="業務員" numFmtId="0">
      <sharedItems containsBlank="1"/>
    </cacheField>
    <cacheField name="備註" numFmtId="0">
      <sharedItems containsNonDate="0" containsString="0" containsBlank="1"/>
    </cacheField>
    <cacheField name="付款條件" numFmtId="0">
      <sharedItems containsBlank="1"/>
    </cacheField>
    <cacheField name="交易條件" numFmtId="0">
      <sharedItems containsBlank="1"/>
    </cacheField>
    <cacheField name="送貨地址" numFmtId="0">
      <sharedItems containsBlank="1"/>
    </cacheField>
    <cacheField name="銷貨類別名稱" numFmtId="0">
      <sharedItems containsBlank="1"/>
    </cacheField>
    <cacheField name="產品線" numFmtId="0">
      <sharedItems containsBlank="1"/>
    </cacheField>
    <cacheField name="收入類別名稱" numFmtId="0">
      <sharedItems containsBlank="1"/>
    </cacheField>
    <cacheField name="訂單成本" numFmtId="0">
      <sharedItems containsString="0" containsBlank="1" containsNumber="1" containsInteger="1" minValue="0" maxValue="0"/>
    </cacheField>
    <cacheField name="毛利率" numFmtId="0">
      <sharedItems containsString="0" containsBlank="1" containsNumber="1" minValue="0.1" maxValue="0.1" count="2">
        <n v="0.1"/>
        <m/>
      </sharedItems>
    </cacheField>
    <cacheField name="Selling (NT$)" numFmtId="0">
      <sharedItems containsString="0" containsBlank="1" containsNumber="1" containsInteger="1" minValue="810" maxValue="37400"/>
    </cacheField>
    <cacheField name="GP(NT$)" numFmtId="0">
      <sharedItems containsString="0" containsBlank="1" containsNumber="1" containsInteger="1" minValue="810" maxValue="37400"/>
    </cacheField>
    <cacheField name="PO (Y)" numFmtId="0">
      <sharedItems containsString="0" containsBlank="1" containsNumber="1" containsInteger="1" minValue="2020" maxValue="2020"/>
    </cacheField>
    <cacheField name="PO (M)" numFmtId="0">
      <sharedItems containsString="0" containsBlank="1" containsNumber="1" containsInteger="1" minValue="5" maxValue="6"/>
    </cacheField>
    <cacheField name="PO (Q)" numFmtId="0">
      <sharedItems containsBlank="1"/>
    </cacheField>
    <cacheField name="月" numFmtId="0" databaseField="0">
      <fieldGroup base="0">
        <rangePr groupBy="months" startDate="2020-05-08T00:00:00" endDate="2020-06-20T00:00:00"/>
        <groupItems count="14">
          <s v="&lt;2020/5/8"/>
          <s v="1月"/>
          <s v="2月"/>
          <s v="3月"/>
          <s v="4月"/>
          <s v="5月"/>
          <s v="6月"/>
          <s v="7月"/>
          <s v="8月"/>
          <s v="9月"/>
          <s v="10月"/>
          <s v="11月"/>
          <s v="12月"/>
          <s v="&gt;2020/6/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s v="T20200508001-001"/>
    <s v="L1H090094 R23-1"/>
    <s v="欣興電子"/>
    <s v="DISCO PCB(16-AI)"/>
    <s v="DAPB1460-01"/>
    <m/>
    <n v="25000"/>
    <n v="2"/>
    <s v="個"/>
    <n v="50000"/>
    <n v="2500"/>
    <n v="52500"/>
    <d v="2020-06-12T00:00:00"/>
    <s v="NTD"/>
    <n v="1"/>
    <s v="應稅外加"/>
    <s v="楊智舜"/>
    <m/>
    <s v="T/T 90 days (照訂單)"/>
    <s v="DDP"/>
    <s v="新豐H3場"/>
    <s v="耗材"/>
    <s v="DISCO"/>
    <s v="佣金"/>
    <n v="0"/>
    <x v="0"/>
    <n v="5000"/>
    <n v="5000"/>
    <n v="2020"/>
    <n v="5"/>
    <s v="Q2"/>
  </r>
  <r>
    <x v="0"/>
    <s v="T20200508001-002"/>
    <s v="L1H080124 R17-3"/>
    <s v="欣興電子"/>
    <s v="光纖SENSOR YAMATAKE HPF-P003AC (適用:DISCO切割機)"/>
    <s v="DBCHPFP0002-2"/>
    <m/>
    <n v="37800"/>
    <n v="5"/>
    <s v="個"/>
    <n v="189000"/>
    <n v="9450"/>
    <n v="198450"/>
    <d v="2020-06-05T00:00:00"/>
    <s v="NTD"/>
    <n v="1"/>
    <s v="應稅外加"/>
    <s v="楊智舜"/>
    <m/>
    <s v="T/T 90 days (照訂單)"/>
    <s v="DDP"/>
    <s v="新豐H3場"/>
    <s v="耗材"/>
    <s v="DISCO"/>
    <s v="佣金"/>
    <n v="0"/>
    <x v="0"/>
    <n v="18900"/>
    <n v="18900"/>
    <n v="2020"/>
    <n v="5"/>
    <s v="Q2"/>
  </r>
  <r>
    <x v="1"/>
    <s v="T20200513001-001"/>
    <s v="L27J07428"/>
    <s v="欣興電子"/>
    <s v="PSP-R &quot;PIN _x000a_(LOCATING)  _x000a_(切割平台定位PIN)"/>
    <s v="LJPR-910007-0    "/>
    <m/>
    <n v="4505"/>
    <n v="4"/>
    <s v="個"/>
    <n v="18020"/>
    <n v="901"/>
    <n v="18921"/>
    <d v="2020-06-22T00:00:00"/>
    <s v="NTD"/>
    <n v="1"/>
    <s v="應稅外加"/>
    <s v="楊智舜"/>
    <m/>
    <s v="T/T 90 days (照訂單)"/>
    <s v="DDP"/>
    <s v="桃園縣龜山鄉山頂村山鶯路173號"/>
    <s v="耗材"/>
    <s v="DISCO"/>
    <s v="佣金"/>
    <n v="0"/>
    <x v="0"/>
    <n v="1802"/>
    <n v="1802"/>
    <n v="2020"/>
    <n v="5"/>
    <s v="Q2"/>
  </r>
  <r>
    <x v="2"/>
    <s v="T20200514001-001"/>
    <s v="L27J07446"/>
    <s v="欣興電子"/>
    <s v="PSP-R &quot;SCALE HEAD"/>
    <s v="LJTY-020000-20   "/>
    <m/>
    <n v="89250"/>
    <n v="2"/>
    <s v="個"/>
    <n v="178500"/>
    <n v="8925"/>
    <n v="187425"/>
    <d v="2020-06-22T00:00:00"/>
    <s v="NTD"/>
    <n v="1"/>
    <s v="應稅外加"/>
    <s v="楊智舜"/>
    <m/>
    <s v="T/T 90 days (照訂單)"/>
    <s v="DDP"/>
    <s v="桃園縣龜山鄉山頂村山鶯路173號"/>
    <s v="耗材"/>
    <s v="DISCO"/>
    <s v="佣金"/>
    <n v="0"/>
    <x v="0"/>
    <n v="17850"/>
    <n v="17850"/>
    <n v="2020"/>
    <n v="5"/>
    <s v="Q2"/>
  </r>
  <r>
    <x v="2"/>
    <s v="T20200514001-002"/>
    <s v="L28J07445"/>
    <s v="欣興電子"/>
    <s v="PSP-R Air curtain"/>
    <s v="LKFX-510095-0    "/>
    <m/>
    <n v="21250"/>
    <n v="1"/>
    <s v="個"/>
    <n v="21250"/>
    <n v="1062.5"/>
    <n v="22312.5"/>
    <d v="2020-07-20T00:00:00"/>
    <s v="NTD"/>
    <n v="1"/>
    <s v="應稅外加"/>
    <s v="楊智舜"/>
    <m/>
    <s v="T/T 90 days (照訂單)"/>
    <s v="DDP"/>
    <s v="桃園縣龜山鄉山頂村山鶯路173號"/>
    <s v="耗材"/>
    <s v="DISCO"/>
    <s v="佣金"/>
    <n v="0"/>
    <x v="0"/>
    <n v="2125"/>
    <n v="2125"/>
    <n v="2020"/>
    <n v="5"/>
    <s v="Q2"/>
  </r>
  <r>
    <x v="2"/>
    <s v="T20200514001-003"/>
    <s v="L28J07445"/>
    <s v="欣興電子"/>
    <s v="PSP-R Water curtain"/>
    <s v="LKFX-510067-1 "/>
    <m/>
    <n v="36550"/>
    <n v="1"/>
    <s v="個"/>
    <n v="36550"/>
    <n v="1827.5"/>
    <n v="38377.5"/>
    <d v="2020-07-20T00:00:00"/>
    <s v="NTD"/>
    <n v="1"/>
    <s v="應稅外加"/>
    <s v="楊智舜"/>
    <m/>
    <s v="T/T 90 days (照訂單)"/>
    <s v="DDP"/>
    <s v="桃園縣龜山鄉山頂村山鶯路173號"/>
    <s v="耗材"/>
    <s v="DISCO"/>
    <s v="佣金"/>
    <n v="0"/>
    <x v="0"/>
    <n v="3655"/>
    <n v="3655"/>
    <n v="2020"/>
    <n v="5"/>
    <s v="Q2"/>
  </r>
  <r>
    <x v="3"/>
    <s v="T20200519001-001"/>
    <n v="2200502945"/>
    <s v="景碩科技"/>
    <s v="SUPPORT ASSY(Y,6361) "/>
    <s v="LKFY-010115-00"/>
    <s v="DIPEEXP000  "/>
    <n v="225000"/>
    <n v="1"/>
    <s v="個"/>
    <n v="225000"/>
    <n v="11250"/>
    <n v="236250"/>
    <d v="2020-08-14T00:00:00"/>
    <s v="NTD"/>
    <n v="1"/>
    <s v="應稅外加"/>
    <s v="楊智舜"/>
    <m/>
    <s v="T/T  30 days"/>
    <s v="DDP"/>
    <s v="Kinsus 4.清華P2廠 (桃園市327新屋區中華路810號No.810)"/>
    <s v="耗材"/>
    <s v="DISCO"/>
    <s v="佣金"/>
    <n v="0"/>
    <x v="0"/>
    <n v="22500"/>
    <n v="22500"/>
    <n v="2020"/>
    <n v="5"/>
    <s v="Q2"/>
  </r>
  <r>
    <x v="3"/>
    <s v="T20200519001-002"/>
    <n v="2200502945"/>
    <s v="景碩科技"/>
    <s v="SUPPORT ASSY (X,6361)"/>
    <s v="LKFX-010012-00"/>
    <s v="DIPEEXP000 "/>
    <n v="291600"/>
    <n v="1"/>
    <s v="個"/>
    <n v="291600"/>
    <n v="14580"/>
    <n v="306180"/>
    <d v="2020-08-14T00:00:00"/>
    <s v="NTD"/>
    <n v="1"/>
    <s v="應稅外加"/>
    <s v="楊智舜"/>
    <m/>
    <s v="T/T  30 days"/>
    <s v="DDP"/>
    <s v="Kinsus 4.清華P2廠 (桃園市327新屋區中華路810號No.810)"/>
    <s v="耗材"/>
    <s v="DISCO"/>
    <s v="佣金"/>
    <n v="0"/>
    <x v="0"/>
    <n v="29160"/>
    <n v="29160"/>
    <n v="2020"/>
    <n v="5"/>
    <s v="Q2"/>
  </r>
  <r>
    <x v="3"/>
    <s v="T20200519001-003"/>
    <n v="2200502945"/>
    <s v="景碩科技"/>
    <s v="COUPLING(11X12)"/>
    <s v="LKBY-010000-10"/>
    <s v="DIPEEXP000   "/>
    <n v="8100"/>
    <n v="1"/>
    <s v="個"/>
    <n v="8100"/>
    <n v="405"/>
    <n v="8505"/>
    <d v="2020-08-14T00:00:00"/>
    <s v="NTD"/>
    <n v="1"/>
    <s v="應稅外加"/>
    <s v="楊智舜"/>
    <m/>
    <s v="T/T  30 days"/>
    <s v="DDP"/>
    <s v="Kinsus 4.清華P2廠 (桃園市327新屋區中華路810號No.810)"/>
    <s v="耗材"/>
    <s v="DISCO"/>
    <s v="佣金"/>
    <n v="0"/>
    <x v="0"/>
    <n v="810"/>
    <n v="810"/>
    <n v="2020"/>
    <n v="5"/>
    <s v="Q2"/>
  </r>
  <r>
    <x v="3"/>
    <s v="T20200519001-004"/>
    <n v="2200502945"/>
    <s v="景碩科技"/>
    <s v="COUPLING(14X14) "/>
    <s v="LKFX-010019-00"/>
    <s v="DIPEEXP000"/>
    <n v="9000"/>
    <n v="1"/>
    <s v="個"/>
    <n v="9000"/>
    <n v="450"/>
    <n v="9450"/>
    <d v="2020-08-14T00:00:00"/>
    <s v="NTD"/>
    <n v="1"/>
    <s v="應稅外加"/>
    <s v="楊智舜"/>
    <m/>
    <s v="T/T  30 days"/>
    <s v="DDP"/>
    <s v="Kinsus 4.清華P2廠 (桃園市327新屋區中華路810號No.810)"/>
    <s v="耗材"/>
    <s v="DISCO"/>
    <s v="佣金"/>
    <n v="0"/>
    <x v="0"/>
    <n v="900"/>
    <n v="900"/>
    <n v="2020"/>
    <n v="5"/>
    <s v="Q2"/>
  </r>
  <r>
    <x v="3"/>
    <s v="T20200519001-005"/>
    <s v="L27P07353"/>
    <s v="欣興電子"/>
    <s v="PCB(SAFETY)"/>
    <s v="DAPG9SA5001-00"/>
    <s v="DIPEEXP000 "/>
    <n v="35700"/>
    <n v="2"/>
    <s v="個"/>
    <n v="71400"/>
    <n v="3570"/>
    <n v="74970"/>
    <d v="2020-07-08T00:00:00"/>
    <s v="NTD"/>
    <n v="1"/>
    <s v="應稅外加"/>
    <s v="楊智舜"/>
    <m/>
    <s v="T/T 90 days (照訂單)"/>
    <s v="DDP"/>
    <s v="桃園縣龜山鄉山頂村山鶯路173號"/>
    <s v="耗材"/>
    <s v="DISCO"/>
    <s v="佣金"/>
    <n v="0"/>
    <x v="0"/>
    <n v="7140"/>
    <n v="7140"/>
    <n v="2020"/>
    <n v="5"/>
    <s v="Q2"/>
  </r>
  <r>
    <x v="3"/>
    <s v="T20200519001-006"/>
    <s v="L27P07356"/>
    <s v="欣興電子"/>
    <s v="PCB (CPU SETUP2)   KF5045"/>
    <s v="DAPDNH57A07-7"/>
    <s v="DIPPCCM000 "/>
    <n v="187000"/>
    <n v="2"/>
    <s v="個"/>
    <n v="374000"/>
    <n v="18700"/>
    <n v="392700"/>
    <d v="2020-07-08T00:00:00"/>
    <s v="NTD"/>
    <n v="1"/>
    <s v="應稅外加"/>
    <s v="楊智舜"/>
    <m/>
    <s v="T/T 90 days (照訂單)"/>
    <s v="DDP"/>
    <s v="桃園縣龜山鄉山頂村山鶯路173號"/>
    <s v="耗材"/>
    <s v="DISCO"/>
    <s v="佣金"/>
    <n v="0"/>
    <x v="0"/>
    <n v="37400"/>
    <n v="37400"/>
    <n v="2020"/>
    <n v="5"/>
    <s v="Q2"/>
  </r>
  <r>
    <x v="3"/>
    <s v="T20200519001-007"/>
    <s v="L27P07356"/>
    <s v="欣興電子"/>
    <s v="PCB  (8-AELINK 4-232)  KF5045 "/>
    <s v="DAPB1070-01-3"/>
    <s v="DIPPCCM000                                  "/>
    <n v="72250"/>
    <n v="2"/>
    <s v="個"/>
    <n v="144500"/>
    <n v="7225"/>
    <n v="151725"/>
    <d v="2020-07-08T00:00:00"/>
    <s v="NTD"/>
    <n v="1"/>
    <s v="應稅外加"/>
    <s v="楊智舜"/>
    <m/>
    <s v="T/T 90 days (照訂單)"/>
    <s v="DDP"/>
    <s v="桃園縣龜山鄉山頂村山鶯路173號"/>
    <s v="耗材"/>
    <s v="DISCO"/>
    <s v="佣金"/>
    <n v="0"/>
    <x v="0"/>
    <n v="14450"/>
    <n v="14450"/>
    <n v="2020"/>
    <n v="5"/>
    <s v="Q2"/>
  </r>
  <r>
    <x v="4"/>
    <s v="T20200522001-001"/>
    <s v="L2H000160 R11-1 "/>
    <s v="欣興電子"/>
    <s v="SAW製程Disco法蘭_x000a_(2吋刀用)"/>
    <s v="MFR-0494401-2"/>
    <m/>
    <n v="56700"/>
    <n v="1"/>
    <s v="個"/>
    <n v="56700"/>
    <n v="2835"/>
    <n v="59535"/>
    <d v="2020-07-13T00:00:00"/>
    <s v="NTD"/>
    <n v="1"/>
    <s v="應稅外加"/>
    <s v="楊智舜"/>
    <m/>
    <s v="T/T 90 days (照訂單)"/>
    <s v="DDP"/>
    <s v="新豐H3場"/>
    <s v="耗材"/>
    <s v="DISCO"/>
    <s v="佣金"/>
    <n v="0"/>
    <x v="0"/>
    <n v="5670"/>
    <n v="5670"/>
    <n v="2020"/>
    <n v="5"/>
    <s v="Q2"/>
  </r>
  <r>
    <x v="5"/>
    <s v="T20200526001-001"/>
    <s v="L2H000160 R12-1 "/>
    <s v="欣興電子"/>
    <s v="SAW製程Disco法蘭_x000a_(2吋刀用)"/>
    <s v="MFR-0494401-2"/>
    <m/>
    <n v="56700"/>
    <n v="2"/>
    <s v="個"/>
    <n v="113400"/>
    <n v="5670"/>
    <n v="119070"/>
    <d v="2020-07-13T00:00:00"/>
    <s v="NTD"/>
    <n v="1"/>
    <s v="應稅外加"/>
    <s v="楊智舜"/>
    <m/>
    <s v="T/T 90 days (照訂單)"/>
    <s v="DDP"/>
    <s v="新豐H3場"/>
    <s v="耗材"/>
    <s v="DISCO"/>
    <s v="佣金"/>
    <n v="0"/>
    <x v="0"/>
    <n v="11340"/>
    <n v="11340"/>
    <n v="2020"/>
    <n v="5"/>
    <s v="Q2"/>
  </r>
  <r>
    <x v="6"/>
    <s v="T20200603001-001"/>
    <s v="L2H000160 R13-1"/>
    <s v="欣興電子"/>
    <s v="SAW製程Disco法蘭_x000a_(2吋刀用)"/>
    <s v="MFR-0494401-2  "/>
    <m/>
    <n v="56700"/>
    <n v="1"/>
    <s v="個"/>
    <n v="56700"/>
    <n v="2835"/>
    <n v="59535"/>
    <d v="2020-07-13T00:00:00"/>
    <s v="NTD"/>
    <n v="1"/>
    <s v="應稅外加"/>
    <s v="楊智舜"/>
    <m/>
    <s v="T/T 90 days (照訂單)"/>
    <s v="DDP"/>
    <s v="新豐H3場"/>
    <s v="耗材"/>
    <s v="DISCO"/>
    <s v="佣金"/>
    <n v="0"/>
    <x v="0"/>
    <n v="5670"/>
    <n v="5670"/>
    <n v="2020"/>
    <n v="6"/>
    <s v="Q2"/>
  </r>
  <r>
    <x v="7"/>
    <s v="T20200611001-001"/>
    <s v="L2H000160 R14-4 "/>
    <s v="欣興電子"/>
    <s v="數位輸出控制卡 PCB (16-DO) (適用:SAW切割機)  "/>
    <s v="DAPCB025801-01"/>
    <m/>
    <n v="20700"/>
    <n v="1"/>
    <s v="個"/>
    <n v="20700"/>
    <n v="1035"/>
    <n v="21735"/>
    <s v="TBD"/>
    <s v="NTD"/>
    <n v="1"/>
    <s v="應稅外加"/>
    <s v="楊智舜"/>
    <m/>
    <s v="T/T 60 days  "/>
    <s v="DDP"/>
    <s v="(S2貨下廠內OK便利商店的地下一樓斜口處/8790811/0930362865-吳甫德"/>
    <s v="耗材"/>
    <s v="DISCO"/>
    <s v="佣金"/>
    <n v="0"/>
    <x v="0"/>
    <n v="2070"/>
    <n v="2070"/>
    <n v="2020"/>
    <n v="6"/>
    <s v="Q2"/>
  </r>
  <r>
    <x v="7"/>
    <s v="T20200611001-002"/>
    <s v="L2H000160 R15-5"/>
    <s v="欣興電子"/>
    <s v="數位輸入控制卡  PCB (16-DI) (適用:SAW切割機)    "/>
    <s v="DAPCB025701-01"/>
    <m/>
    <n v="17300"/>
    <n v="1"/>
    <s v="個"/>
    <n v="17300"/>
    <n v="865"/>
    <n v="18165"/>
    <s v="TBD"/>
    <s v="NTD"/>
    <n v="1"/>
    <s v="應稅外加"/>
    <s v="楊智舜"/>
    <m/>
    <s v="T/T 60 days  "/>
    <s v="DDP"/>
    <s v="(S2貨下廠內OK便利商店的地下一樓斜口處/8790811/0930362865-吳甫德"/>
    <s v="耗材"/>
    <s v="DISCO"/>
    <s v="佣金"/>
    <n v="0"/>
    <x v="0"/>
    <n v="1730"/>
    <n v="1730"/>
    <n v="2020"/>
    <n v="6"/>
    <s v="Q2"/>
  </r>
  <r>
    <x v="8"/>
    <s v="T20200618001-001"/>
    <s v="L2H000160 R17-10"/>
    <s v="欣興電子"/>
    <s v="碳刷"/>
    <s v="NCBZ-010044-0"/>
    <m/>
    <n v="5100"/>
    <n v="5"/>
    <s v="個"/>
    <n v="25500"/>
    <n v="1275"/>
    <n v="26775"/>
    <s v="TBD"/>
    <s v="NTD"/>
    <n v="1"/>
    <s v="應稅外加"/>
    <s v="楊智舜"/>
    <m/>
    <s v="T/T 60 days  "/>
    <s v="DDP"/>
    <s v="(S2貨下廠內OK便利商店的地下一樓斜口處/8790811/0930362865-吳甫德"/>
    <s v="耗材"/>
    <s v="DISCO"/>
    <s v="佣金"/>
    <n v="0"/>
    <x v="0"/>
    <n v="2550"/>
    <n v="2550"/>
    <n v="2020"/>
    <n v="6"/>
    <s v="Q2"/>
  </r>
  <r>
    <x v="8"/>
    <s v="T20200618001-002"/>
    <s v="L2H000160 R18-5"/>
    <s v="欣興電子"/>
    <s v="數位輸入控制卡 _x000a_PCB (16-DI) _x000a_(適用:SAW切割機)"/>
    <s v="DAPCB025701-0"/>
    <m/>
    <n v="17300"/>
    <n v="1"/>
    <s v="個"/>
    <n v="17300"/>
    <n v="865"/>
    <n v="18165"/>
    <s v="TBD"/>
    <s v="NTD"/>
    <n v="1"/>
    <s v="應稅外加"/>
    <s v="楊智舜"/>
    <m/>
    <s v="T/T 60 days  "/>
    <s v="DDP"/>
    <s v="(S2貨下廠內OK便利商店的地下一樓斜口處/8790811/0930362865-吳甫德"/>
    <s v="耗材"/>
    <s v="DISCO"/>
    <s v="佣金"/>
    <n v="0"/>
    <x v="0"/>
    <n v="1730"/>
    <n v="1730"/>
    <n v="2020"/>
    <n v="6"/>
    <s v="Q2"/>
  </r>
  <r>
    <x v="8"/>
    <s v="T20200618001-003"/>
    <s v="L2H000160 R19-4"/>
    <s v="欣興電子"/>
    <s v="數位輸出控制卡 _x000a_ PCB (16-DO) _x000a_(適用:SAW切割機)"/>
    <s v="DAPCB025801-0"/>
    <m/>
    <n v="20700"/>
    <n v="1"/>
    <s v="個"/>
    <n v="20700"/>
    <n v="1035"/>
    <n v="21735"/>
    <s v="TBD"/>
    <s v="NTD"/>
    <n v="1"/>
    <s v="應稅外加"/>
    <s v="楊智舜"/>
    <m/>
    <s v="T/T 60 days  "/>
    <s v="DDP"/>
    <s v="(S2貨下廠內OK便利商店的地下一樓斜口處/8790811/0930362865-吳甫德"/>
    <s v="耗材"/>
    <s v="DISCO"/>
    <s v="佣金"/>
    <n v="0"/>
    <x v="0"/>
    <n v="2070"/>
    <n v="2070"/>
    <n v="2020"/>
    <n v="6"/>
    <s v="Q2"/>
  </r>
  <r>
    <x v="9"/>
    <s v="T20200619001-001"/>
    <s v="L2H000160 R16-10"/>
    <s v="欣興電子"/>
    <s v="碳刷"/>
    <s v="NCBZ-010044-00"/>
    <m/>
    <n v="5100"/>
    <n v="5"/>
    <s v="個"/>
    <n v="25500"/>
    <n v="1275"/>
    <n v="26775"/>
    <s v="TBD"/>
    <s v="NTD"/>
    <n v="1"/>
    <s v="應稅外加"/>
    <s v="楊智舜"/>
    <m/>
    <s v="已請客戶改60天"/>
    <s v="DDP"/>
    <s v="(S2貨下廠內OK便利商店的地下一樓斜口處/8790811/0930362865-吳甫德"/>
    <s v="耗材"/>
    <s v="DISCO"/>
    <s v="佣金"/>
    <n v="0"/>
    <x v="0"/>
    <n v="2550"/>
    <n v="2550"/>
    <n v="2020"/>
    <n v="6"/>
    <s v="Q2"/>
  </r>
  <r>
    <x v="9"/>
    <s v="T20200619001-002"/>
    <s v="L1H090094 R24-1"/>
    <s v="欣興電子"/>
    <s v=" DISCO PCB (16-AI)"/>
    <s v="DAPB1460-01 "/>
    <m/>
    <n v="25000"/>
    <n v="2"/>
    <s v="個"/>
    <n v="50000"/>
    <n v="2500"/>
    <n v="52500"/>
    <s v="TBD"/>
    <s v="NTD"/>
    <n v="1"/>
    <s v="應稅外加"/>
    <s v="楊智舜"/>
    <m/>
    <s v="已請客戶改60天"/>
    <s v="DDP"/>
    <s v="(S2貨下廠內OK便利商店的地下一樓斜口處/8790811/0930362865-吳甫德"/>
    <s v="耗材"/>
    <s v="DISCO"/>
    <s v="佣金"/>
    <n v="0"/>
    <x v="0"/>
    <n v="5000"/>
    <n v="5000"/>
    <n v="2020"/>
    <n v="6"/>
    <s v="Q2"/>
  </r>
  <r>
    <x v="9"/>
    <s v="T20200619001-003"/>
    <s v="L1H090094 R25-9"/>
    <s v="欣興電子"/>
    <s v="Y軸防水簾_x000a_  FLAT BELLOWS(Y)"/>
    <s v="LKFY-510040-1"/>
    <m/>
    <n v="17000"/>
    <n v="2"/>
    <s v="個"/>
    <n v="34000"/>
    <n v="1700"/>
    <n v="35700"/>
    <s v="TBD"/>
    <s v="NTD"/>
    <n v="1"/>
    <s v="應稅外加"/>
    <s v="楊智舜"/>
    <m/>
    <s v="已請客戶改60天"/>
    <s v="DDP"/>
    <s v="(S2貨下廠內OK便利商店的地下一樓斜口處/8790811/0930362865-吳甫德"/>
    <s v="耗材"/>
    <s v="DISCO"/>
    <s v="佣金"/>
    <n v="0"/>
    <x v="0"/>
    <n v="3400"/>
    <n v="3400"/>
    <n v="2020"/>
    <n v="6"/>
    <s v="Q2"/>
  </r>
  <r>
    <x v="9"/>
    <s v="T20200619001-003"/>
    <s v="L1H090094 R25-9"/>
    <s v="欣興電子"/>
    <s v="Y軸防水簾_x000a_  FLAT BELLOWS(Y)"/>
    <s v="LKFY-510040-1"/>
    <m/>
    <n v="17000"/>
    <n v="2"/>
    <s v="個"/>
    <n v="34000"/>
    <n v="1700"/>
    <n v="35700"/>
    <s v="TBD"/>
    <s v="NTD"/>
    <n v="1"/>
    <s v="應稅外加"/>
    <s v="楊智舜"/>
    <m/>
    <s v="已請客戶改60天"/>
    <s v="DDP"/>
    <s v="(S2貨下廠內OK便利商店的地下一樓斜口處/8790811/0930362865-吳甫德"/>
    <s v="耗材"/>
    <s v="DISCO"/>
    <s v="佣金"/>
    <n v="0"/>
    <x v="0"/>
    <n v="3400"/>
    <n v="3400"/>
    <n v="2020"/>
    <n v="6"/>
    <s v="Q2"/>
  </r>
  <r>
    <x v="10"/>
    <m/>
    <m/>
    <m/>
    <m/>
    <m/>
    <m/>
    <m/>
    <m/>
    <m/>
    <m/>
    <m/>
    <m/>
    <m/>
    <m/>
    <m/>
    <m/>
    <m/>
    <m/>
    <m/>
    <m/>
    <m/>
    <m/>
    <m/>
    <m/>
    <m/>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47E08-1DA6-4DAA-A183-5E27D0C2FAAC}" name="樞紐分析表8" cacheId="26" dataOnRows="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22:E25" firstHeaderRow="1" firstDataRow="2" firstDataCol="1"/>
  <pivotFields count="33">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dataField="1" showAll="0"/>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i>
    <i i="1">
      <x v="1"/>
    </i>
  </rowItems>
  <colFields count="1">
    <field x="32"/>
  </colFields>
  <colItems count="4">
    <i>
      <x/>
    </i>
    <i>
      <x v="5"/>
    </i>
    <i>
      <x v="6"/>
    </i>
    <i t="grand">
      <x/>
    </i>
  </colItems>
  <dataFields count="2">
    <dataField name="加總 - 金額" fld="10" baseField="0" baseItem="0"/>
    <dataField name="加總 - Selling (NT$)" fld="2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55A4-6F94-4AB2-8E93-F4C9B8BF0F19}">
  <dimension ref="A1:K35"/>
  <sheetViews>
    <sheetView tabSelected="1" workbookViewId="0">
      <selection activeCell="H27" sqref="H27"/>
    </sheetView>
  </sheetViews>
  <sheetFormatPr baseColWidth="10" defaultColWidth="8.83203125" defaultRowHeight="15"/>
  <cols>
    <col min="2" max="2" width="18.6640625" bestFit="1" customWidth="1"/>
    <col min="3" max="11" width="10.6640625" customWidth="1"/>
    <col min="12" max="12" width="12.5" bestFit="1" customWidth="1"/>
    <col min="13" max="13" width="9.5" bestFit="1" customWidth="1"/>
    <col min="14" max="14" width="12.5" bestFit="1" customWidth="1"/>
    <col min="15" max="15" width="9.83203125" bestFit="1" customWidth="1"/>
    <col min="16" max="16" width="6" bestFit="1" customWidth="1"/>
    <col min="17" max="17" width="7.33203125" bestFit="1" customWidth="1"/>
    <col min="18" max="24" width="8.5" bestFit="1" customWidth="1"/>
    <col min="25" max="25" width="10.6640625" bestFit="1" customWidth="1"/>
    <col min="26" max="27" width="10" bestFit="1" customWidth="1"/>
    <col min="28" max="37" width="11.1640625" bestFit="1" customWidth="1"/>
    <col min="38" max="44" width="12.5" bestFit="1" customWidth="1"/>
    <col min="45" max="45" width="9.6640625" bestFit="1" customWidth="1"/>
  </cols>
  <sheetData>
    <row r="1" spans="1:11" ht="27">
      <c r="A1" s="57" t="s">
        <v>126</v>
      </c>
      <c r="B1" s="58"/>
      <c r="C1" s="58"/>
      <c r="D1" s="58"/>
      <c r="E1" s="58"/>
      <c r="F1" s="58"/>
      <c r="G1" s="58"/>
      <c r="H1" s="59"/>
      <c r="I1" s="59"/>
      <c r="J1" s="59"/>
      <c r="K1" s="60"/>
    </row>
    <row r="2" spans="1:11" ht="16">
      <c r="A2" s="20"/>
      <c r="B2" s="21"/>
      <c r="C2" s="44" t="s">
        <v>127</v>
      </c>
      <c r="D2" s="21"/>
      <c r="E2" s="21"/>
      <c r="F2" s="21"/>
      <c r="G2" s="21"/>
      <c r="H2" s="39"/>
      <c r="I2" s="39"/>
      <c r="J2" s="39"/>
      <c r="K2" s="22"/>
    </row>
    <row r="3" spans="1:11" ht="16">
      <c r="A3" s="23" t="s">
        <v>128</v>
      </c>
      <c r="B3" s="24" t="s">
        <v>129</v>
      </c>
      <c r="C3" s="37" t="s">
        <v>142</v>
      </c>
      <c r="D3" s="37" t="s">
        <v>143</v>
      </c>
      <c r="E3" s="37" t="s">
        <v>144</v>
      </c>
      <c r="F3" s="37" t="s">
        <v>145</v>
      </c>
      <c r="G3" s="37" t="s">
        <v>146</v>
      </c>
      <c r="H3" s="37" t="s">
        <v>148</v>
      </c>
      <c r="I3" s="37" t="s">
        <v>149</v>
      </c>
      <c r="J3" s="37" t="s">
        <v>150</v>
      </c>
      <c r="K3" s="25" t="s">
        <v>130</v>
      </c>
    </row>
    <row r="4" spans="1:11" ht="16">
      <c r="A4" s="20" t="s">
        <v>131</v>
      </c>
      <c r="B4" s="21" t="s">
        <v>132</v>
      </c>
      <c r="C4" s="26"/>
      <c r="D4" s="26"/>
      <c r="E4" s="26"/>
      <c r="F4" s="26"/>
      <c r="G4" s="26"/>
      <c r="H4" s="40"/>
      <c r="I4" s="40"/>
      <c r="J4" s="40"/>
      <c r="K4" s="27">
        <f>SUM(C4:J4)</f>
        <v>0</v>
      </c>
    </row>
    <row r="5" spans="1:11" ht="16">
      <c r="A5" s="20"/>
      <c r="B5" s="21" t="s">
        <v>133</v>
      </c>
      <c r="C5" s="26"/>
      <c r="D5" s="26"/>
      <c r="E5" s="26"/>
      <c r="F5" s="26"/>
      <c r="G5" s="26"/>
      <c r="H5" s="40"/>
      <c r="I5" s="40"/>
      <c r="J5" s="40"/>
      <c r="K5" s="27">
        <f>SUM(C5:J5)</f>
        <v>0</v>
      </c>
    </row>
    <row r="6" spans="1:11" ht="17" thickBot="1">
      <c r="A6" s="52"/>
      <c r="B6" s="53" t="s">
        <v>134</v>
      </c>
      <c r="C6" s="54"/>
      <c r="D6" s="54"/>
      <c r="E6" s="54"/>
      <c r="F6" s="54"/>
      <c r="G6" s="54"/>
      <c r="H6" s="55"/>
      <c r="I6" s="55"/>
      <c r="J6" s="55"/>
      <c r="K6" s="56"/>
    </row>
    <row r="7" spans="1:11" ht="17" thickTop="1">
      <c r="A7" s="47" t="s">
        <v>135</v>
      </c>
      <c r="B7" s="48" t="s">
        <v>132</v>
      </c>
      <c r="C7" s="49"/>
      <c r="D7" s="49"/>
      <c r="E7" s="49"/>
      <c r="F7" s="49"/>
      <c r="G7" s="49"/>
      <c r="H7" s="50"/>
      <c r="I7" s="50"/>
      <c r="J7" s="50"/>
      <c r="K7" s="51">
        <f>SUM(C7:J7)</f>
        <v>0</v>
      </c>
    </row>
    <row r="8" spans="1:11" ht="16">
      <c r="A8" s="20"/>
      <c r="B8" s="21" t="s">
        <v>133</v>
      </c>
      <c r="C8" s="26"/>
      <c r="D8" s="26"/>
      <c r="E8" s="26"/>
      <c r="F8" s="26"/>
      <c r="G8" s="26"/>
      <c r="H8" s="40"/>
      <c r="I8" s="40"/>
      <c r="J8" s="40"/>
      <c r="K8" s="27">
        <f>SUM(C8:J8)</f>
        <v>0</v>
      </c>
    </row>
    <row r="9" spans="1:11" ht="17" thickBot="1">
      <c r="A9" s="52"/>
      <c r="B9" s="53" t="s">
        <v>134</v>
      </c>
      <c r="C9" s="54"/>
      <c r="D9" s="54"/>
      <c r="E9" s="54"/>
      <c r="F9" s="54"/>
      <c r="G9" s="54"/>
      <c r="H9" s="55"/>
      <c r="I9" s="55"/>
      <c r="J9" s="55"/>
      <c r="K9" s="56"/>
    </row>
    <row r="10" spans="1:11" ht="17" thickTop="1">
      <c r="A10" s="47" t="s">
        <v>136</v>
      </c>
      <c r="B10" s="48" t="s">
        <v>132</v>
      </c>
      <c r="C10" s="49">
        <v>1787020</v>
      </c>
      <c r="D10" s="49">
        <v>301700</v>
      </c>
      <c r="E10" s="49"/>
      <c r="F10" s="49"/>
      <c r="G10" s="49"/>
      <c r="H10" s="50"/>
      <c r="I10" s="50"/>
      <c r="J10" s="50"/>
      <c r="K10" s="51">
        <f>SUM(C10:J10)</f>
        <v>2088720</v>
      </c>
    </row>
    <row r="11" spans="1:11" ht="16">
      <c r="A11" s="20"/>
      <c r="B11" s="21" t="s">
        <v>133</v>
      </c>
      <c r="C11" s="26">
        <v>178702</v>
      </c>
      <c r="D11" s="26">
        <v>30170</v>
      </c>
      <c r="E11" s="26"/>
      <c r="F11" s="26"/>
      <c r="G11" s="26"/>
      <c r="H11" s="40"/>
      <c r="I11" s="40"/>
      <c r="J11" s="40"/>
      <c r="K11" s="27">
        <f>SUM(C11:J11)</f>
        <v>208872</v>
      </c>
    </row>
    <row r="12" spans="1:11" ht="16">
      <c r="A12" s="20"/>
      <c r="B12" s="21" t="s">
        <v>134</v>
      </c>
      <c r="C12" s="46">
        <f>C11/C10</f>
        <v>0.1</v>
      </c>
      <c r="D12" s="46">
        <f>D11/D10</f>
        <v>0.1</v>
      </c>
      <c r="E12" s="28"/>
      <c r="F12" s="28"/>
      <c r="G12" s="28"/>
      <c r="H12" s="41"/>
      <c r="I12" s="41"/>
      <c r="J12" s="41"/>
      <c r="K12" s="29"/>
    </row>
    <row r="13" spans="1:11" ht="16">
      <c r="A13" s="23" t="s">
        <v>137</v>
      </c>
      <c r="B13" s="24"/>
      <c r="C13" s="30">
        <f>C4+C7+C10</f>
        <v>1787020</v>
      </c>
      <c r="D13" s="30">
        <f>D4+D7+D10</f>
        <v>301700</v>
      </c>
      <c r="E13" s="30"/>
      <c r="F13" s="30"/>
      <c r="G13" s="30"/>
      <c r="H13" s="42"/>
      <c r="I13" s="42"/>
      <c r="J13" s="42"/>
      <c r="K13" s="31"/>
    </row>
    <row r="14" spans="1:11" ht="16">
      <c r="A14" s="23" t="s">
        <v>138</v>
      </c>
      <c r="B14" s="24"/>
      <c r="C14" s="30">
        <f>C11+C8+C5</f>
        <v>178702</v>
      </c>
      <c r="D14" s="30">
        <f>D11+D8+D5</f>
        <v>30170</v>
      </c>
      <c r="E14" s="30"/>
      <c r="F14" s="30"/>
      <c r="G14" s="30"/>
      <c r="H14" s="42"/>
      <c r="I14" s="42"/>
      <c r="J14" s="42"/>
      <c r="K14" s="31"/>
    </row>
    <row r="15" spans="1:11" ht="17" thickBot="1">
      <c r="A15" s="38" t="s">
        <v>147</v>
      </c>
      <c r="B15" s="32"/>
      <c r="C15" s="33"/>
      <c r="D15" s="33"/>
      <c r="E15" s="33"/>
      <c r="F15" s="33"/>
      <c r="G15" s="33"/>
      <c r="H15" s="43"/>
      <c r="I15" s="43"/>
      <c r="J15" s="43"/>
      <c r="K15" s="34"/>
    </row>
    <row r="22" spans="1:8">
      <c r="B22" s="36" t="s">
        <v>173</v>
      </c>
    </row>
    <row r="23" spans="1:8">
      <c r="A23" s="36" t="s">
        <v>174</v>
      </c>
      <c r="B23" t="s">
        <v>172</v>
      </c>
      <c r="C23" t="s">
        <v>140</v>
      </c>
      <c r="D23" t="s">
        <v>141</v>
      </c>
      <c r="E23" t="s">
        <v>139</v>
      </c>
    </row>
    <row r="24" spans="1:8">
      <c r="A24" s="10" t="s">
        <v>171</v>
      </c>
      <c r="B24" s="35"/>
      <c r="C24" s="35">
        <v>1787020</v>
      </c>
      <c r="D24" s="35">
        <v>301700</v>
      </c>
      <c r="E24" s="35">
        <v>2088720</v>
      </c>
    </row>
    <row r="25" spans="1:8">
      <c r="A25" s="10" t="s">
        <v>170</v>
      </c>
      <c r="B25" s="35"/>
      <c r="C25" s="35">
        <v>178702</v>
      </c>
      <c r="D25" s="35">
        <v>30170</v>
      </c>
      <c r="E25" s="35">
        <v>208872</v>
      </c>
    </row>
    <row r="26" spans="1:8">
      <c r="F26" s="45"/>
      <c r="G26" s="45"/>
      <c r="H26" s="45"/>
    </row>
    <row r="27" spans="1:8">
      <c r="F27" s="45"/>
      <c r="G27" s="45"/>
      <c r="H27" s="45"/>
    </row>
    <row r="28" spans="1:8">
      <c r="F28" s="45"/>
      <c r="G28" s="45"/>
      <c r="H28" s="45"/>
    </row>
    <row r="29" spans="1:8">
      <c r="F29" s="45"/>
      <c r="G29" s="45"/>
      <c r="H29" s="45"/>
    </row>
    <row r="30" spans="1:8">
      <c r="F30" s="45"/>
      <c r="G30" s="45"/>
      <c r="H30" s="45"/>
    </row>
    <row r="31" spans="1:8">
      <c r="F31" s="45"/>
      <c r="G31" s="45"/>
      <c r="H31" s="45"/>
    </row>
    <row r="32" spans="1:8">
      <c r="F32" s="45"/>
      <c r="G32" s="45"/>
      <c r="H32" s="45"/>
    </row>
    <row r="33" spans="6:8">
      <c r="F33" s="45"/>
      <c r="G33" s="45"/>
      <c r="H33" s="45"/>
    </row>
    <row r="34" spans="6:8">
      <c r="F34" s="45"/>
      <c r="G34" s="45"/>
      <c r="H34" s="45"/>
    </row>
    <row r="35" spans="6:8">
      <c r="F35" s="45"/>
      <c r="G35" s="45"/>
      <c r="H35" s="45"/>
    </row>
  </sheetData>
  <mergeCells count="1">
    <mergeCell ref="A1:K1"/>
  </mergeCells>
  <phoneticPr fontId="3"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15091-4377-3141-90E3-18CAC59213D3}">
  <dimension ref="A2:AF27"/>
  <sheetViews>
    <sheetView zoomScale="70" zoomScaleNormal="70" workbookViewId="0">
      <selection activeCell="B34" sqref="B34"/>
    </sheetView>
  </sheetViews>
  <sheetFormatPr baseColWidth="10" defaultColWidth="11" defaultRowHeight="15"/>
  <cols>
    <col min="1" max="1" width="10.33203125" style="10" bestFit="1" customWidth="1"/>
    <col min="2" max="2" width="18.1640625" style="10" bestFit="1" customWidth="1"/>
    <col min="3" max="3" width="18.5" style="10" bestFit="1" customWidth="1"/>
    <col min="4" max="4" width="10.33203125" style="10" customWidth="1"/>
    <col min="5" max="5" width="56.5" style="10" customWidth="1"/>
    <col min="6" max="6" width="23.1640625" style="10" customWidth="1"/>
    <col min="7" max="7" width="17.83203125" style="10" customWidth="1"/>
    <col min="8" max="8" width="10.33203125" style="10" customWidth="1"/>
    <col min="9" max="9" width="5.6640625" style="10" customWidth="1"/>
    <col min="10" max="10" width="6.1640625" style="10" customWidth="1"/>
    <col min="11" max="13" width="10.33203125" style="10" customWidth="1"/>
    <col min="14" max="14" width="9.5" style="10" bestFit="1" customWidth="1"/>
    <col min="15" max="16" width="6.1640625" style="10" bestFit="1" customWidth="1"/>
    <col min="17" max="17" width="10.33203125" style="10" bestFit="1" customWidth="1"/>
    <col min="18" max="18" width="8.1640625" style="10" bestFit="1" customWidth="1"/>
    <col min="19" max="19" width="6.1640625" style="10" bestFit="1" customWidth="1"/>
    <col min="20" max="20" width="20.83203125" style="10" customWidth="1"/>
    <col min="21" max="21" width="9.6640625" style="17" customWidth="1"/>
    <col min="22" max="22" width="53.6640625" style="10" customWidth="1"/>
    <col min="23" max="23" width="15.33203125" style="10" bestFit="1" customWidth="1"/>
    <col min="24" max="24" width="8.1640625" style="10" bestFit="1" customWidth="1"/>
    <col min="25" max="25" width="15.33203125" style="10" bestFit="1" customWidth="1"/>
    <col min="26" max="26" width="10.33203125" style="10" bestFit="1" customWidth="1"/>
    <col min="27" max="27" width="11" style="10"/>
    <col min="28" max="28" width="14" style="10" customWidth="1"/>
    <col min="29" max="29" width="13.5" style="10" customWidth="1"/>
    <col min="30" max="16384" width="11" style="10"/>
  </cols>
  <sheetData>
    <row r="2" spans="1:32" s="8" customFormat="1">
      <c r="A2" s="1" t="s">
        <v>0</v>
      </c>
      <c r="B2" s="1" t="s">
        <v>1</v>
      </c>
      <c r="C2" s="1" t="s">
        <v>3</v>
      </c>
      <c r="D2" s="1" t="s">
        <v>2</v>
      </c>
      <c r="E2" s="1" t="s">
        <v>12</v>
      </c>
      <c r="F2" s="1" t="s">
        <v>13</v>
      </c>
      <c r="G2" s="1" t="s">
        <v>14</v>
      </c>
      <c r="H2" s="1" t="s">
        <v>17</v>
      </c>
      <c r="I2" s="1" t="s">
        <v>15</v>
      </c>
      <c r="J2" s="1" t="s">
        <v>16</v>
      </c>
      <c r="K2" s="1" t="s">
        <v>18</v>
      </c>
      <c r="L2" s="1" t="s">
        <v>11</v>
      </c>
      <c r="M2" s="1" t="s">
        <v>10</v>
      </c>
      <c r="N2" s="1" t="s">
        <v>19</v>
      </c>
      <c r="O2" s="1" t="s">
        <v>4</v>
      </c>
      <c r="P2" s="2" t="s">
        <v>5</v>
      </c>
      <c r="Q2" s="1" t="s">
        <v>6</v>
      </c>
      <c r="R2" s="1" t="s">
        <v>7</v>
      </c>
      <c r="S2" s="1" t="s">
        <v>8</v>
      </c>
      <c r="T2" s="3" t="s">
        <v>29</v>
      </c>
      <c r="U2" s="16" t="s">
        <v>9</v>
      </c>
      <c r="V2" s="3" t="s">
        <v>30</v>
      </c>
      <c r="W2" s="1" t="s">
        <v>20</v>
      </c>
      <c r="X2" s="1" t="s">
        <v>21</v>
      </c>
      <c r="Y2" s="4" t="s">
        <v>53</v>
      </c>
      <c r="Z2" s="1" t="s">
        <v>22</v>
      </c>
      <c r="AA2" s="5" t="s">
        <v>23</v>
      </c>
      <c r="AB2" s="6" t="s">
        <v>24</v>
      </c>
      <c r="AC2" s="7" t="s">
        <v>25</v>
      </c>
      <c r="AD2" s="5" t="s">
        <v>26</v>
      </c>
      <c r="AE2" s="5" t="s">
        <v>27</v>
      </c>
      <c r="AF2" s="5" t="s">
        <v>28</v>
      </c>
    </row>
    <row r="3" spans="1:32">
      <c r="A3" s="9">
        <v>43959</v>
      </c>
      <c r="B3" s="10" t="s">
        <v>90</v>
      </c>
      <c r="C3" s="19" t="s">
        <v>56</v>
      </c>
      <c r="D3" s="13" t="s">
        <v>61</v>
      </c>
      <c r="E3" s="13" t="s">
        <v>76</v>
      </c>
      <c r="F3" s="13" t="s">
        <v>62</v>
      </c>
      <c r="H3" s="14">
        <v>25000</v>
      </c>
      <c r="I3" s="13">
        <v>2</v>
      </c>
      <c r="J3" s="13" t="s">
        <v>40</v>
      </c>
      <c r="K3" s="14">
        <f t="shared" ref="K3:K18" si="0">H3*I3</f>
        <v>50000</v>
      </c>
      <c r="L3" s="13">
        <f>K3*0.05</f>
        <v>2500</v>
      </c>
      <c r="M3" s="14">
        <f t="shared" ref="M3:M18" si="1">K3+L3</f>
        <v>52500</v>
      </c>
      <c r="N3" s="15">
        <v>43994</v>
      </c>
      <c r="O3" s="10" t="s">
        <v>32</v>
      </c>
      <c r="P3" s="10">
        <v>1</v>
      </c>
      <c r="Q3" s="10" t="s">
        <v>33</v>
      </c>
      <c r="R3" s="10" t="s">
        <v>34</v>
      </c>
      <c r="S3" s="13"/>
      <c r="T3" s="10" t="s">
        <v>81</v>
      </c>
      <c r="U3" s="17" t="s">
        <v>35</v>
      </c>
      <c r="V3" s="13" t="s">
        <v>83</v>
      </c>
      <c r="W3" s="10" t="s">
        <v>51</v>
      </c>
      <c r="X3" s="10" t="s">
        <v>52</v>
      </c>
      <c r="Y3" s="10" t="s">
        <v>54</v>
      </c>
      <c r="Z3" s="10">
        <v>0</v>
      </c>
      <c r="AA3" s="11">
        <v>0.1</v>
      </c>
      <c r="AB3" s="10">
        <f>K3*AA3</f>
        <v>5000</v>
      </c>
      <c r="AC3" s="10">
        <f>AB3-Z3</f>
        <v>5000</v>
      </c>
      <c r="AD3" s="10">
        <v>2020</v>
      </c>
      <c r="AE3" s="10">
        <v>5</v>
      </c>
      <c r="AF3" s="10" t="s">
        <v>55</v>
      </c>
    </row>
    <row r="4" spans="1:32">
      <c r="A4" s="9">
        <v>43959</v>
      </c>
      <c r="B4" s="10" t="s">
        <v>91</v>
      </c>
      <c r="C4" s="19" t="s">
        <v>57</v>
      </c>
      <c r="D4" s="13" t="s">
        <v>61</v>
      </c>
      <c r="E4" s="13" t="s">
        <v>70</v>
      </c>
      <c r="F4" s="13" t="s">
        <v>63</v>
      </c>
      <c r="H4" s="14">
        <v>37800</v>
      </c>
      <c r="I4" s="13">
        <v>5</v>
      </c>
      <c r="J4" s="13" t="s">
        <v>40</v>
      </c>
      <c r="K4" s="14">
        <f t="shared" si="0"/>
        <v>189000</v>
      </c>
      <c r="L4" s="13">
        <f t="shared" ref="L4:L18" si="2">K4*0.05</f>
        <v>9450</v>
      </c>
      <c r="M4" s="14">
        <f t="shared" si="1"/>
        <v>198450</v>
      </c>
      <c r="N4" s="15">
        <v>43987</v>
      </c>
      <c r="O4" s="10" t="s">
        <v>32</v>
      </c>
      <c r="P4" s="10">
        <v>1</v>
      </c>
      <c r="Q4" s="10" t="s">
        <v>33</v>
      </c>
      <c r="R4" s="10" t="s">
        <v>34</v>
      </c>
      <c r="S4" s="13"/>
      <c r="T4" s="10" t="s">
        <v>81</v>
      </c>
      <c r="U4" s="17" t="s">
        <v>35</v>
      </c>
      <c r="V4" s="13" t="s">
        <v>83</v>
      </c>
      <c r="W4" s="10" t="s">
        <v>51</v>
      </c>
      <c r="X4" s="10" t="s">
        <v>52</v>
      </c>
      <c r="Y4" s="10" t="s">
        <v>54</v>
      </c>
      <c r="Z4" s="10">
        <v>0</v>
      </c>
      <c r="AA4" s="11">
        <v>0.1</v>
      </c>
      <c r="AB4" s="10">
        <f t="shared" ref="AB4:AB26" si="3">K4*AA4</f>
        <v>18900</v>
      </c>
      <c r="AC4" s="10">
        <f t="shared" ref="AC4:AC18" si="4">AB4-Z4</f>
        <v>18900</v>
      </c>
      <c r="AD4" s="10">
        <v>2020</v>
      </c>
      <c r="AE4" s="10">
        <v>5</v>
      </c>
      <c r="AF4" s="10" t="s">
        <v>55</v>
      </c>
    </row>
    <row r="5" spans="1:32">
      <c r="A5" s="9">
        <v>43964</v>
      </c>
      <c r="B5" s="10" t="s">
        <v>94</v>
      </c>
      <c r="C5" s="18" t="s">
        <v>58</v>
      </c>
      <c r="D5" s="10" t="s">
        <v>61</v>
      </c>
      <c r="E5" s="10" t="s">
        <v>71</v>
      </c>
      <c r="F5" s="10" t="s">
        <v>64</v>
      </c>
      <c r="H5" s="12">
        <v>4505</v>
      </c>
      <c r="I5" s="10">
        <v>4</v>
      </c>
      <c r="J5" s="10" t="s">
        <v>40</v>
      </c>
      <c r="K5" s="12">
        <f t="shared" si="0"/>
        <v>18020</v>
      </c>
      <c r="L5" s="10">
        <f t="shared" si="2"/>
        <v>901</v>
      </c>
      <c r="M5" s="12">
        <f t="shared" si="1"/>
        <v>18921</v>
      </c>
      <c r="N5" s="15">
        <v>44004</v>
      </c>
      <c r="O5" s="10" t="s">
        <v>32</v>
      </c>
      <c r="P5" s="10">
        <v>1</v>
      </c>
      <c r="Q5" s="10" t="s">
        <v>33</v>
      </c>
      <c r="R5" s="10" t="s">
        <v>34</v>
      </c>
      <c r="T5" s="10" t="s">
        <v>81</v>
      </c>
      <c r="U5" s="17" t="s">
        <v>35</v>
      </c>
      <c r="V5" s="10" t="s">
        <v>82</v>
      </c>
      <c r="W5" s="10" t="s">
        <v>51</v>
      </c>
      <c r="X5" s="10" t="s">
        <v>52</v>
      </c>
      <c r="Y5" s="10" t="s">
        <v>54</v>
      </c>
      <c r="Z5" s="10">
        <v>0</v>
      </c>
      <c r="AA5" s="11">
        <v>0.1</v>
      </c>
      <c r="AB5" s="10">
        <f t="shared" si="3"/>
        <v>1802</v>
      </c>
      <c r="AC5" s="10">
        <f t="shared" si="4"/>
        <v>1802</v>
      </c>
      <c r="AD5" s="10">
        <v>2020</v>
      </c>
      <c r="AE5" s="10">
        <v>5</v>
      </c>
      <c r="AF5" s="10" t="s">
        <v>55</v>
      </c>
    </row>
    <row r="6" spans="1:32">
      <c r="A6" s="9">
        <v>43965</v>
      </c>
      <c r="B6" s="10" t="s">
        <v>95</v>
      </c>
      <c r="C6" s="18" t="s">
        <v>59</v>
      </c>
      <c r="D6" s="10" t="s">
        <v>61</v>
      </c>
      <c r="E6" s="10" t="s">
        <v>72</v>
      </c>
      <c r="F6" s="10" t="s">
        <v>65</v>
      </c>
      <c r="H6" s="12">
        <v>89250</v>
      </c>
      <c r="I6" s="10">
        <v>2</v>
      </c>
      <c r="J6" s="10" t="s">
        <v>40</v>
      </c>
      <c r="K6" s="12">
        <f t="shared" si="0"/>
        <v>178500</v>
      </c>
      <c r="L6" s="10">
        <f t="shared" si="2"/>
        <v>8925</v>
      </c>
      <c r="M6" s="12">
        <f t="shared" si="1"/>
        <v>187425</v>
      </c>
      <c r="N6" s="15">
        <v>44004</v>
      </c>
      <c r="O6" s="10" t="s">
        <v>32</v>
      </c>
      <c r="P6" s="10">
        <v>1</v>
      </c>
      <c r="Q6" s="10" t="s">
        <v>33</v>
      </c>
      <c r="R6" s="10" t="s">
        <v>34</v>
      </c>
      <c r="T6" s="10" t="s">
        <v>81</v>
      </c>
      <c r="U6" s="17" t="s">
        <v>35</v>
      </c>
      <c r="V6" s="10" t="s">
        <v>82</v>
      </c>
      <c r="W6" s="10" t="s">
        <v>51</v>
      </c>
      <c r="X6" s="10" t="s">
        <v>52</v>
      </c>
      <c r="Y6" s="10" t="s">
        <v>54</v>
      </c>
      <c r="Z6" s="10">
        <v>0</v>
      </c>
      <c r="AA6" s="11">
        <v>0.1</v>
      </c>
      <c r="AB6" s="10">
        <f t="shared" si="3"/>
        <v>17850</v>
      </c>
      <c r="AC6" s="10">
        <f t="shared" si="4"/>
        <v>17850</v>
      </c>
      <c r="AD6" s="10">
        <v>2020</v>
      </c>
      <c r="AE6" s="10">
        <v>5</v>
      </c>
      <c r="AF6" s="10" t="s">
        <v>55</v>
      </c>
    </row>
    <row r="7" spans="1:32">
      <c r="A7" s="9">
        <v>43965</v>
      </c>
      <c r="B7" s="10" t="s">
        <v>96</v>
      </c>
      <c r="C7" s="18" t="s">
        <v>125</v>
      </c>
      <c r="D7" s="10" t="s">
        <v>61</v>
      </c>
      <c r="E7" s="10" t="s">
        <v>84</v>
      </c>
      <c r="F7" s="10" t="s">
        <v>66</v>
      </c>
      <c r="H7" s="12">
        <v>21250</v>
      </c>
      <c r="I7" s="10">
        <v>1</v>
      </c>
      <c r="J7" s="10" t="s">
        <v>40</v>
      </c>
      <c r="K7" s="12">
        <f t="shared" si="0"/>
        <v>21250</v>
      </c>
      <c r="L7" s="10">
        <f t="shared" si="2"/>
        <v>1062.5</v>
      </c>
      <c r="M7" s="12">
        <f t="shared" si="1"/>
        <v>22312.5</v>
      </c>
      <c r="N7" s="9">
        <v>44032</v>
      </c>
      <c r="O7" s="10" t="s">
        <v>32</v>
      </c>
      <c r="P7" s="10">
        <v>1</v>
      </c>
      <c r="Q7" s="10" t="s">
        <v>33</v>
      </c>
      <c r="R7" s="10" t="s">
        <v>34</v>
      </c>
      <c r="T7" s="10" t="s">
        <v>81</v>
      </c>
      <c r="U7" s="17" t="s">
        <v>35</v>
      </c>
      <c r="V7" s="10" t="s">
        <v>82</v>
      </c>
      <c r="W7" s="10" t="s">
        <v>51</v>
      </c>
      <c r="X7" s="10" t="s">
        <v>52</v>
      </c>
      <c r="Y7" s="10" t="s">
        <v>54</v>
      </c>
      <c r="Z7" s="10">
        <v>0</v>
      </c>
      <c r="AA7" s="11">
        <v>0.1</v>
      </c>
      <c r="AB7" s="10">
        <f t="shared" si="3"/>
        <v>2125</v>
      </c>
      <c r="AC7" s="10">
        <f t="shared" si="4"/>
        <v>2125</v>
      </c>
      <c r="AD7" s="10">
        <v>2020</v>
      </c>
      <c r="AE7" s="10">
        <v>5</v>
      </c>
      <c r="AF7" s="10" t="s">
        <v>55</v>
      </c>
    </row>
    <row r="8" spans="1:32">
      <c r="A8" s="9">
        <v>43965</v>
      </c>
      <c r="B8" s="10" t="s">
        <v>97</v>
      </c>
      <c r="C8" s="18" t="s">
        <v>60</v>
      </c>
      <c r="D8" s="10" t="s">
        <v>61</v>
      </c>
      <c r="E8" s="10" t="s">
        <v>78</v>
      </c>
      <c r="F8" s="10" t="s">
        <v>67</v>
      </c>
      <c r="H8" s="12">
        <v>36550</v>
      </c>
      <c r="I8" s="10">
        <v>1</v>
      </c>
      <c r="J8" s="10" t="s">
        <v>40</v>
      </c>
      <c r="K8" s="12">
        <f t="shared" si="0"/>
        <v>36550</v>
      </c>
      <c r="L8" s="10">
        <f t="shared" si="2"/>
        <v>1827.5</v>
      </c>
      <c r="M8" s="12">
        <f t="shared" si="1"/>
        <v>38377.5</v>
      </c>
      <c r="N8" s="9">
        <v>44032</v>
      </c>
      <c r="O8" s="10" t="s">
        <v>32</v>
      </c>
      <c r="P8" s="10">
        <v>1</v>
      </c>
      <c r="Q8" s="10" t="s">
        <v>33</v>
      </c>
      <c r="R8" s="10" t="s">
        <v>34</v>
      </c>
      <c r="T8" s="10" t="s">
        <v>81</v>
      </c>
      <c r="U8" s="17" t="s">
        <v>35</v>
      </c>
      <c r="V8" s="10" t="s">
        <v>82</v>
      </c>
      <c r="W8" s="10" t="s">
        <v>51</v>
      </c>
      <c r="X8" s="10" t="s">
        <v>52</v>
      </c>
      <c r="Y8" s="10" t="s">
        <v>54</v>
      </c>
      <c r="Z8" s="10">
        <v>0</v>
      </c>
      <c r="AA8" s="11">
        <v>0.1</v>
      </c>
      <c r="AB8" s="10">
        <f t="shared" si="3"/>
        <v>3655</v>
      </c>
      <c r="AC8" s="10">
        <f t="shared" si="4"/>
        <v>3655</v>
      </c>
      <c r="AD8" s="10">
        <v>2020</v>
      </c>
      <c r="AE8" s="10">
        <v>5</v>
      </c>
      <c r="AF8" s="10" t="s">
        <v>55</v>
      </c>
    </row>
    <row r="9" spans="1:32">
      <c r="A9" s="9">
        <v>43970</v>
      </c>
      <c r="B9" s="10" t="s">
        <v>37</v>
      </c>
      <c r="C9" s="10">
        <v>2200502945</v>
      </c>
      <c r="D9" s="10" t="s">
        <v>31</v>
      </c>
      <c r="E9" s="10" t="s">
        <v>38</v>
      </c>
      <c r="F9" s="10" t="s">
        <v>109</v>
      </c>
      <c r="G9" s="10" t="s">
        <v>39</v>
      </c>
      <c r="H9" s="12">
        <v>225000</v>
      </c>
      <c r="I9" s="10">
        <v>1</v>
      </c>
      <c r="J9" s="10" t="s">
        <v>40</v>
      </c>
      <c r="K9" s="12">
        <f t="shared" si="0"/>
        <v>225000</v>
      </c>
      <c r="L9" s="10">
        <f t="shared" si="2"/>
        <v>11250</v>
      </c>
      <c r="M9" s="12">
        <f t="shared" si="1"/>
        <v>236250</v>
      </c>
      <c r="N9" s="9">
        <v>44057</v>
      </c>
      <c r="O9" s="10" t="s">
        <v>32</v>
      </c>
      <c r="P9" s="10">
        <v>1</v>
      </c>
      <c r="Q9" s="10" t="s">
        <v>33</v>
      </c>
      <c r="R9" s="10" t="s">
        <v>34</v>
      </c>
      <c r="T9" s="10" t="s">
        <v>36</v>
      </c>
      <c r="U9" s="17" t="s">
        <v>35</v>
      </c>
      <c r="V9" s="10" t="s">
        <v>41</v>
      </c>
      <c r="W9" s="10" t="s">
        <v>51</v>
      </c>
      <c r="X9" s="10" t="s">
        <v>52</v>
      </c>
      <c r="Y9" s="10" t="s">
        <v>54</v>
      </c>
      <c r="Z9" s="10">
        <v>0</v>
      </c>
      <c r="AA9" s="11">
        <v>0.1</v>
      </c>
      <c r="AB9" s="10">
        <f t="shared" si="3"/>
        <v>22500</v>
      </c>
      <c r="AC9" s="10">
        <f t="shared" si="4"/>
        <v>22500</v>
      </c>
      <c r="AD9" s="10">
        <v>2020</v>
      </c>
      <c r="AE9" s="10">
        <v>5</v>
      </c>
      <c r="AF9" s="10" t="s">
        <v>55</v>
      </c>
    </row>
    <row r="10" spans="1:32" s="13" customFormat="1">
      <c r="A10" s="9">
        <v>43970</v>
      </c>
      <c r="B10" s="10" t="s">
        <v>42</v>
      </c>
      <c r="C10" s="10">
        <v>2200502945</v>
      </c>
      <c r="D10" s="10" t="s">
        <v>31</v>
      </c>
      <c r="E10" s="10" t="s">
        <v>45</v>
      </c>
      <c r="F10" s="10" t="s">
        <v>110</v>
      </c>
      <c r="G10" s="10" t="s">
        <v>46</v>
      </c>
      <c r="H10" s="12">
        <v>291600</v>
      </c>
      <c r="I10" s="10">
        <v>1</v>
      </c>
      <c r="J10" s="10" t="s">
        <v>40</v>
      </c>
      <c r="K10" s="12">
        <f t="shared" si="0"/>
        <v>291600</v>
      </c>
      <c r="L10" s="10">
        <f t="shared" si="2"/>
        <v>14580</v>
      </c>
      <c r="M10" s="12">
        <f t="shared" si="1"/>
        <v>306180</v>
      </c>
      <c r="N10" s="9">
        <v>44057</v>
      </c>
      <c r="O10" s="10" t="s">
        <v>32</v>
      </c>
      <c r="P10" s="10">
        <v>1</v>
      </c>
      <c r="Q10" s="10" t="s">
        <v>33</v>
      </c>
      <c r="R10" s="10" t="s">
        <v>34</v>
      </c>
      <c r="S10" s="10"/>
      <c r="T10" s="10" t="s">
        <v>36</v>
      </c>
      <c r="U10" s="17" t="s">
        <v>35</v>
      </c>
      <c r="V10" s="10" t="s">
        <v>41</v>
      </c>
      <c r="W10" s="10" t="s">
        <v>51</v>
      </c>
      <c r="X10" s="10" t="s">
        <v>52</v>
      </c>
      <c r="Y10" s="10" t="s">
        <v>54</v>
      </c>
      <c r="Z10" s="10">
        <v>0</v>
      </c>
      <c r="AA10" s="11">
        <v>0.1</v>
      </c>
      <c r="AB10" s="10">
        <f t="shared" si="3"/>
        <v>29160</v>
      </c>
      <c r="AC10" s="10">
        <f t="shared" si="4"/>
        <v>29160</v>
      </c>
      <c r="AD10" s="10">
        <v>2020</v>
      </c>
      <c r="AE10" s="10">
        <v>5</v>
      </c>
      <c r="AF10" s="10" t="s">
        <v>55</v>
      </c>
    </row>
    <row r="11" spans="1:32" s="13" customFormat="1">
      <c r="A11" s="9">
        <v>43970</v>
      </c>
      <c r="B11" s="10" t="s">
        <v>43</v>
      </c>
      <c r="C11" s="10">
        <v>2200502945</v>
      </c>
      <c r="D11" s="10" t="s">
        <v>31</v>
      </c>
      <c r="E11" s="10" t="s">
        <v>49</v>
      </c>
      <c r="F11" s="10" t="s">
        <v>111</v>
      </c>
      <c r="G11" s="10" t="s">
        <v>47</v>
      </c>
      <c r="H11" s="12">
        <v>8100</v>
      </c>
      <c r="I11" s="10">
        <v>1</v>
      </c>
      <c r="J11" s="10" t="s">
        <v>40</v>
      </c>
      <c r="K11" s="12">
        <f t="shared" si="0"/>
        <v>8100</v>
      </c>
      <c r="L11" s="10">
        <f t="shared" si="2"/>
        <v>405</v>
      </c>
      <c r="M11" s="12">
        <f t="shared" si="1"/>
        <v>8505</v>
      </c>
      <c r="N11" s="9">
        <v>44057</v>
      </c>
      <c r="O11" s="10" t="s">
        <v>32</v>
      </c>
      <c r="P11" s="10">
        <v>1</v>
      </c>
      <c r="Q11" s="10" t="s">
        <v>33</v>
      </c>
      <c r="R11" s="10" t="s">
        <v>34</v>
      </c>
      <c r="S11" s="10"/>
      <c r="T11" s="10" t="s">
        <v>36</v>
      </c>
      <c r="U11" s="17" t="s">
        <v>35</v>
      </c>
      <c r="V11" s="10" t="s">
        <v>41</v>
      </c>
      <c r="W11" s="10" t="s">
        <v>51</v>
      </c>
      <c r="X11" s="10" t="s">
        <v>52</v>
      </c>
      <c r="Y11" s="10" t="s">
        <v>54</v>
      </c>
      <c r="Z11" s="10">
        <v>0</v>
      </c>
      <c r="AA11" s="11">
        <v>0.1</v>
      </c>
      <c r="AB11" s="10">
        <f t="shared" si="3"/>
        <v>810</v>
      </c>
      <c r="AC11" s="10">
        <f t="shared" si="4"/>
        <v>810</v>
      </c>
      <c r="AD11" s="10">
        <v>2020</v>
      </c>
      <c r="AE11" s="10">
        <v>5</v>
      </c>
      <c r="AF11" s="10" t="s">
        <v>55</v>
      </c>
    </row>
    <row r="12" spans="1:32">
      <c r="A12" s="9">
        <v>43970</v>
      </c>
      <c r="B12" s="10" t="s">
        <v>44</v>
      </c>
      <c r="C12" s="10">
        <v>2200502945</v>
      </c>
      <c r="D12" s="10" t="s">
        <v>31</v>
      </c>
      <c r="E12" s="10" t="s">
        <v>50</v>
      </c>
      <c r="F12" s="10" t="s">
        <v>112</v>
      </c>
      <c r="G12" s="10" t="s">
        <v>48</v>
      </c>
      <c r="H12" s="12">
        <v>9000</v>
      </c>
      <c r="I12" s="10">
        <v>1</v>
      </c>
      <c r="J12" s="10" t="s">
        <v>40</v>
      </c>
      <c r="K12" s="12">
        <f t="shared" si="0"/>
        <v>9000</v>
      </c>
      <c r="L12" s="10">
        <f t="shared" si="2"/>
        <v>450</v>
      </c>
      <c r="M12" s="12">
        <f t="shared" si="1"/>
        <v>9450</v>
      </c>
      <c r="N12" s="9">
        <v>44057</v>
      </c>
      <c r="O12" s="10" t="s">
        <v>32</v>
      </c>
      <c r="P12" s="10">
        <v>1</v>
      </c>
      <c r="Q12" s="10" t="s">
        <v>33</v>
      </c>
      <c r="R12" s="10" t="s">
        <v>34</v>
      </c>
      <c r="T12" s="10" t="s">
        <v>36</v>
      </c>
      <c r="U12" s="17" t="s">
        <v>35</v>
      </c>
      <c r="V12" s="10" t="s">
        <v>41</v>
      </c>
      <c r="W12" s="10" t="s">
        <v>51</v>
      </c>
      <c r="X12" s="10" t="s">
        <v>52</v>
      </c>
      <c r="Y12" s="10" t="s">
        <v>54</v>
      </c>
      <c r="Z12" s="10">
        <v>0</v>
      </c>
      <c r="AA12" s="11">
        <v>0.1</v>
      </c>
      <c r="AB12" s="10">
        <f t="shared" si="3"/>
        <v>900</v>
      </c>
      <c r="AC12" s="10">
        <f t="shared" si="4"/>
        <v>900</v>
      </c>
      <c r="AD12" s="10">
        <v>2020</v>
      </c>
      <c r="AE12" s="10">
        <v>5</v>
      </c>
      <c r="AF12" s="10" t="s">
        <v>55</v>
      </c>
    </row>
    <row r="13" spans="1:32">
      <c r="A13" s="9">
        <v>43970</v>
      </c>
      <c r="B13" s="10" t="s">
        <v>85</v>
      </c>
      <c r="C13" s="18" t="s">
        <v>88</v>
      </c>
      <c r="D13" s="10" t="s">
        <v>61</v>
      </c>
      <c r="E13" s="10" t="s">
        <v>73</v>
      </c>
      <c r="F13" s="10" t="s">
        <v>113</v>
      </c>
      <c r="G13" s="10" t="s">
        <v>46</v>
      </c>
      <c r="H13" s="12">
        <v>35700</v>
      </c>
      <c r="I13" s="10">
        <v>2</v>
      </c>
      <c r="J13" s="10" t="s">
        <v>40</v>
      </c>
      <c r="K13" s="12">
        <f t="shared" si="0"/>
        <v>71400</v>
      </c>
      <c r="L13" s="10">
        <f t="shared" si="2"/>
        <v>3570</v>
      </c>
      <c r="M13" s="12">
        <f t="shared" si="1"/>
        <v>74970</v>
      </c>
      <c r="N13" s="9">
        <v>44020</v>
      </c>
      <c r="O13" s="10" t="s">
        <v>32</v>
      </c>
      <c r="P13" s="10">
        <v>1</v>
      </c>
      <c r="Q13" s="10" t="s">
        <v>33</v>
      </c>
      <c r="R13" s="10" t="s">
        <v>34</v>
      </c>
      <c r="T13" s="10" t="s">
        <v>81</v>
      </c>
      <c r="U13" s="17" t="s">
        <v>35</v>
      </c>
      <c r="V13" s="10" t="s">
        <v>82</v>
      </c>
      <c r="W13" s="10" t="s">
        <v>51</v>
      </c>
      <c r="X13" s="10" t="s">
        <v>52</v>
      </c>
      <c r="Y13" s="10" t="s">
        <v>54</v>
      </c>
      <c r="Z13" s="10">
        <v>0</v>
      </c>
      <c r="AA13" s="11">
        <v>0.1</v>
      </c>
      <c r="AB13" s="10">
        <f t="shared" si="3"/>
        <v>7140</v>
      </c>
      <c r="AC13" s="10">
        <f t="shared" si="4"/>
        <v>7140</v>
      </c>
      <c r="AD13" s="10">
        <v>2020</v>
      </c>
      <c r="AE13" s="10">
        <v>5</v>
      </c>
      <c r="AF13" s="10" t="s">
        <v>55</v>
      </c>
    </row>
    <row r="14" spans="1:32">
      <c r="A14" s="9">
        <v>43970</v>
      </c>
      <c r="B14" s="10" t="s">
        <v>86</v>
      </c>
      <c r="C14" s="18" t="s">
        <v>89</v>
      </c>
      <c r="D14" s="10" t="s">
        <v>61</v>
      </c>
      <c r="E14" s="10" t="s">
        <v>74</v>
      </c>
      <c r="F14" s="10" t="s">
        <v>114</v>
      </c>
      <c r="G14" s="10" t="s">
        <v>68</v>
      </c>
      <c r="H14" s="12">
        <v>187000</v>
      </c>
      <c r="I14" s="10">
        <v>2</v>
      </c>
      <c r="J14" s="10" t="s">
        <v>40</v>
      </c>
      <c r="K14" s="12">
        <f t="shared" si="0"/>
        <v>374000</v>
      </c>
      <c r="L14" s="10">
        <f t="shared" si="2"/>
        <v>18700</v>
      </c>
      <c r="M14" s="12">
        <f t="shared" si="1"/>
        <v>392700</v>
      </c>
      <c r="N14" s="9">
        <v>44020</v>
      </c>
      <c r="O14" s="10" t="s">
        <v>32</v>
      </c>
      <c r="P14" s="10">
        <v>1</v>
      </c>
      <c r="Q14" s="10" t="s">
        <v>33</v>
      </c>
      <c r="R14" s="10" t="s">
        <v>34</v>
      </c>
      <c r="T14" s="10" t="s">
        <v>81</v>
      </c>
      <c r="U14" s="17" t="s">
        <v>35</v>
      </c>
      <c r="V14" s="10" t="s">
        <v>82</v>
      </c>
      <c r="W14" s="10" t="s">
        <v>51</v>
      </c>
      <c r="X14" s="10" t="s">
        <v>52</v>
      </c>
      <c r="Y14" s="10" t="s">
        <v>54</v>
      </c>
      <c r="Z14" s="10">
        <v>0</v>
      </c>
      <c r="AA14" s="11">
        <v>0.1</v>
      </c>
      <c r="AB14" s="10">
        <f t="shared" si="3"/>
        <v>37400</v>
      </c>
      <c r="AC14" s="10">
        <f t="shared" si="4"/>
        <v>37400</v>
      </c>
      <c r="AD14" s="10">
        <v>2020</v>
      </c>
      <c r="AE14" s="10">
        <v>5</v>
      </c>
      <c r="AF14" s="10" t="s">
        <v>55</v>
      </c>
    </row>
    <row r="15" spans="1:32">
      <c r="A15" s="9">
        <v>43970</v>
      </c>
      <c r="B15" s="10" t="s">
        <v>87</v>
      </c>
      <c r="C15" s="18" t="s">
        <v>89</v>
      </c>
      <c r="D15" s="10" t="s">
        <v>61</v>
      </c>
      <c r="E15" s="10" t="s">
        <v>75</v>
      </c>
      <c r="F15" s="10" t="s">
        <v>115</v>
      </c>
      <c r="G15" s="10" t="s">
        <v>69</v>
      </c>
      <c r="H15" s="12">
        <v>72250</v>
      </c>
      <c r="I15" s="10">
        <v>2</v>
      </c>
      <c r="J15" s="10" t="s">
        <v>40</v>
      </c>
      <c r="K15" s="12">
        <f t="shared" si="0"/>
        <v>144500</v>
      </c>
      <c r="L15" s="10">
        <f t="shared" si="2"/>
        <v>7225</v>
      </c>
      <c r="M15" s="12">
        <f t="shared" si="1"/>
        <v>151725</v>
      </c>
      <c r="N15" s="9">
        <v>44020</v>
      </c>
      <c r="O15" s="10" t="s">
        <v>32</v>
      </c>
      <c r="P15" s="10">
        <v>1</v>
      </c>
      <c r="Q15" s="10" t="s">
        <v>33</v>
      </c>
      <c r="R15" s="10" t="s">
        <v>34</v>
      </c>
      <c r="T15" s="10" t="s">
        <v>81</v>
      </c>
      <c r="U15" s="17" t="s">
        <v>35</v>
      </c>
      <c r="V15" s="10" t="s">
        <v>82</v>
      </c>
      <c r="W15" s="10" t="s">
        <v>51</v>
      </c>
      <c r="X15" s="10" t="s">
        <v>52</v>
      </c>
      <c r="Y15" s="10" t="s">
        <v>54</v>
      </c>
      <c r="Z15" s="10">
        <v>0</v>
      </c>
      <c r="AA15" s="11">
        <v>0.1</v>
      </c>
      <c r="AB15" s="10">
        <f t="shared" si="3"/>
        <v>14450</v>
      </c>
      <c r="AC15" s="10">
        <f t="shared" si="4"/>
        <v>14450</v>
      </c>
      <c r="AD15" s="10">
        <v>2020</v>
      </c>
      <c r="AE15" s="10">
        <v>5</v>
      </c>
      <c r="AF15" s="10" t="s">
        <v>55</v>
      </c>
    </row>
    <row r="16" spans="1:32">
      <c r="A16" s="9">
        <v>43973</v>
      </c>
      <c r="B16" s="10" t="s">
        <v>92</v>
      </c>
      <c r="C16" s="9" t="s">
        <v>99</v>
      </c>
      <c r="D16" s="10" t="s">
        <v>61</v>
      </c>
      <c r="E16" s="10" t="s">
        <v>77</v>
      </c>
      <c r="F16" s="10" t="s">
        <v>100</v>
      </c>
      <c r="H16" s="12">
        <v>56700</v>
      </c>
      <c r="I16" s="10">
        <v>1</v>
      </c>
      <c r="J16" s="10" t="s">
        <v>40</v>
      </c>
      <c r="K16" s="12">
        <f>H16*I16</f>
        <v>56700</v>
      </c>
      <c r="L16" s="10">
        <f t="shared" si="2"/>
        <v>2835</v>
      </c>
      <c r="M16" s="12">
        <f t="shared" si="1"/>
        <v>59535</v>
      </c>
      <c r="N16" s="9">
        <v>44025</v>
      </c>
      <c r="O16" s="10" t="s">
        <v>32</v>
      </c>
      <c r="P16" s="10">
        <v>1</v>
      </c>
      <c r="Q16" s="10" t="s">
        <v>33</v>
      </c>
      <c r="R16" s="10" t="s">
        <v>34</v>
      </c>
      <c r="T16" s="10" t="s">
        <v>81</v>
      </c>
      <c r="U16" s="17" t="s">
        <v>35</v>
      </c>
      <c r="V16" s="10" t="s">
        <v>83</v>
      </c>
      <c r="W16" s="10" t="s">
        <v>51</v>
      </c>
      <c r="X16" s="10" t="s">
        <v>52</v>
      </c>
      <c r="Y16" s="10" t="s">
        <v>54</v>
      </c>
      <c r="Z16" s="10">
        <v>0</v>
      </c>
      <c r="AA16" s="11">
        <v>0.1</v>
      </c>
      <c r="AB16" s="10">
        <f t="shared" si="3"/>
        <v>5670</v>
      </c>
      <c r="AC16" s="10">
        <f t="shared" si="4"/>
        <v>5670</v>
      </c>
      <c r="AD16" s="10">
        <v>2020</v>
      </c>
      <c r="AE16" s="10">
        <v>5</v>
      </c>
      <c r="AF16" s="10" t="s">
        <v>55</v>
      </c>
    </row>
    <row r="17" spans="1:32">
      <c r="A17" s="9">
        <v>43977</v>
      </c>
      <c r="B17" s="10" t="s">
        <v>93</v>
      </c>
      <c r="C17" s="18" t="s">
        <v>101</v>
      </c>
      <c r="D17" s="10" t="s">
        <v>61</v>
      </c>
      <c r="E17" s="10" t="s">
        <v>77</v>
      </c>
      <c r="F17" s="10" t="s">
        <v>100</v>
      </c>
      <c r="H17" s="12">
        <v>56700</v>
      </c>
      <c r="I17" s="10">
        <v>2</v>
      </c>
      <c r="J17" s="10" t="s">
        <v>40</v>
      </c>
      <c r="K17" s="12">
        <f t="shared" si="0"/>
        <v>113400</v>
      </c>
      <c r="L17" s="10">
        <f t="shared" si="2"/>
        <v>5670</v>
      </c>
      <c r="M17" s="12">
        <f t="shared" si="1"/>
        <v>119070</v>
      </c>
      <c r="N17" s="9">
        <v>44025</v>
      </c>
      <c r="O17" s="10" t="s">
        <v>32</v>
      </c>
      <c r="P17" s="10">
        <v>1</v>
      </c>
      <c r="Q17" s="10" t="s">
        <v>33</v>
      </c>
      <c r="R17" s="10" t="s">
        <v>34</v>
      </c>
      <c r="T17" s="10" t="s">
        <v>81</v>
      </c>
      <c r="U17" s="17" t="s">
        <v>35</v>
      </c>
      <c r="V17" s="10" t="s">
        <v>83</v>
      </c>
      <c r="W17" s="10" t="s">
        <v>51</v>
      </c>
      <c r="X17" s="10" t="s">
        <v>52</v>
      </c>
      <c r="Y17" s="10" t="s">
        <v>54</v>
      </c>
      <c r="Z17" s="10">
        <v>0</v>
      </c>
      <c r="AA17" s="11">
        <v>0.1</v>
      </c>
      <c r="AB17" s="10">
        <f t="shared" si="3"/>
        <v>11340</v>
      </c>
      <c r="AC17" s="10">
        <f t="shared" si="4"/>
        <v>11340</v>
      </c>
      <c r="AD17" s="10">
        <v>2020</v>
      </c>
      <c r="AE17" s="10">
        <v>5</v>
      </c>
      <c r="AF17" s="10" t="s">
        <v>55</v>
      </c>
    </row>
    <row r="18" spans="1:32">
      <c r="A18" s="9">
        <v>43985</v>
      </c>
      <c r="B18" s="10" t="s">
        <v>116</v>
      </c>
      <c r="C18" s="18" t="s">
        <v>102</v>
      </c>
      <c r="D18" s="10" t="s">
        <v>61</v>
      </c>
      <c r="E18" s="10" t="s">
        <v>77</v>
      </c>
      <c r="F18" s="10" t="s">
        <v>79</v>
      </c>
      <c r="H18" s="12">
        <v>56700</v>
      </c>
      <c r="I18" s="10">
        <v>1</v>
      </c>
      <c r="J18" s="10" t="s">
        <v>40</v>
      </c>
      <c r="K18" s="12">
        <f t="shared" si="0"/>
        <v>56700</v>
      </c>
      <c r="L18" s="10">
        <f t="shared" si="2"/>
        <v>2835</v>
      </c>
      <c r="M18" s="12">
        <f t="shared" si="1"/>
        <v>59535</v>
      </c>
      <c r="N18" s="9">
        <v>44025</v>
      </c>
      <c r="O18" s="10" t="s">
        <v>32</v>
      </c>
      <c r="P18" s="10">
        <v>1</v>
      </c>
      <c r="Q18" s="10" t="s">
        <v>33</v>
      </c>
      <c r="R18" s="10" t="s">
        <v>34</v>
      </c>
      <c r="T18" s="10" t="s">
        <v>81</v>
      </c>
      <c r="U18" s="17" t="s">
        <v>35</v>
      </c>
      <c r="V18" s="10" t="s">
        <v>83</v>
      </c>
      <c r="W18" s="10" t="s">
        <v>51</v>
      </c>
      <c r="X18" s="10" t="s">
        <v>52</v>
      </c>
      <c r="Y18" s="10" t="s">
        <v>54</v>
      </c>
      <c r="Z18" s="10">
        <v>0</v>
      </c>
      <c r="AA18" s="11">
        <v>0.1</v>
      </c>
      <c r="AB18" s="10">
        <f t="shared" si="3"/>
        <v>5670</v>
      </c>
      <c r="AC18" s="10">
        <f t="shared" si="4"/>
        <v>5670</v>
      </c>
      <c r="AD18" s="10">
        <v>2020</v>
      </c>
      <c r="AE18" s="10">
        <v>6</v>
      </c>
      <c r="AF18" s="10" t="s">
        <v>55</v>
      </c>
    </row>
    <row r="19" spans="1:32">
      <c r="A19" s="9">
        <v>43993</v>
      </c>
      <c r="B19" s="10" t="s">
        <v>98</v>
      </c>
      <c r="C19" s="18" t="s">
        <v>108</v>
      </c>
      <c r="D19" s="10" t="s">
        <v>61</v>
      </c>
      <c r="E19" s="10" t="s">
        <v>103</v>
      </c>
      <c r="F19" s="10" t="s">
        <v>104</v>
      </c>
      <c r="H19" s="12">
        <v>20700</v>
      </c>
      <c r="I19" s="10">
        <v>1</v>
      </c>
      <c r="J19" s="10" t="s">
        <v>40</v>
      </c>
      <c r="K19" s="12">
        <f t="shared" ref="K19:K20" si="5">H19*I19</f>
        <v>20700</v>
      </c>
      <c r="L19" s="10">
        <f t="shared" ref="L19:L20" si="6">K19*0.05</f>
        <v>1035</v>
      </c>
      <c r="M19" s="12">
        <f t="shared" ref="M19:M20" si="7">K19+L19</f>
        <v>21735</v>
      </c>
      <c r="N19" s="9" t="s">
        <v>80</v>
      </c>
      <c r="O19" s="10" t="s">
        <v>32</v>
      </c>
      <c r="P19" s="10">
        <v>1</v>
      </c>
      <c r="Q19" s="10" t="s">
        <v>33</v>
      </c>
      <c r="R19" s="10" t="s">
        <v>34</v>
      </c>
      <c r="T19" s="10" t="s">
        <v>119</v>
      </c>
      <c r="U19" s="17" t="s">
        <v>35</v>
      </c>
      <c r="V19" s="10" t="s">
        <v>124</v>
      </c>
      <c r="W19" s="10" t="s">
        <v>51</v>
      </c>
      <c r="X19" s="10" t="s">
        <v>52</v>
      </c>
      <c r="Y19" s="10" t="s">
        <v>54</v>
      </c>
      <c r="Z19" s="10">
        <v>0</v>
      </c>
      <c r="AA19" s="11">
        <v>0.1</v>
      </c>
      <c r="AB19" s="10">
        <f t="shared" si="3"/>
        <v>2070</v>
      </c>
      <c r="AC19" s="10">
        <f t="shared" ref="AC19:AC20" si="8">AB19-Z19</f>
        <v>2070</v>
      </c>
      <c r="AD19" s="10">
        <v>2020</v>
      </c>
      <c r="AE19" s="10">
        <v>6</v>
      </c>
      <c r="AF19" s="10" t="s">
        <v>55</v>
      </c>
    </row>
    <row r="20" spans="1:32">
      <c r="A20" s="9">
        <v>43993</v>
      </c>
      <c r="B20" s="10" t="s">
        <v>158</v>
      </c>
      <c r="C20" s="18" t="s">
        <v>105</v>
      </c>
      <c r="D20" s="10" t="s">
        <v>61</v>
      </c>
      <c r="E20" s="10" t="s">
        <v>106</v>
      </c>
      <c r="F20" s="10" t="s">
        <v>107</v>
      </c>
      <c r="H20" s="12">
        <v>17300</v>
      </c>
      <c r="I20" s="10">
        <v>1</v>
      </c>
      <c r="J20" s="10" t="s">
        <v>40</v>
      </c>
      <c r="K20" s="12">
        <f t="shared" si="5"/>
        <v>17300</v>
      </c>
      <c r="L20" s="10">
        <f t="shared" si="6"/>
        <v>865</v>
      </c>
      <c r="M20" s="12">
        <f t="shared" si="7"/>
        <v>18165</v>
      </c>
      <c r="N20" s="9" t="s">
        <v>80</v>
      </c>
      <c r="O20" s="10" t="s">
        <v>32</v>
      </c>
      <c r="P20" s="10">
        <v>1</v>
      </c>
      <c r="Q20" s="10" t="s">
        <v>33</v>
      </c>
      <c r="R20" s="10" t="s">
        <v>34</v>
      </c>
      <c r="T20" s="10" t="s">
        <v>119</v>
      </c>
      <c r="U20" s="17" t="s">
        <v>35</v>
      </c>
      <c r="V20" s="10" t="s">
        <v>124</v>
      </c>
      <c r="W20" s="10" t="s">
        <v>51</v>
      </c>
      <c r="X20" s="10" t="s">
        <v>52</v>
      </c>
      <c r="Y20" s="10" t="s">
        <v>54</v>
      </c>
      <c r="Z20" s="10">
        <v>0</v>
      </c>
      <c r="AA20" s="11">
        <v>0.1</v>
      </c>
      <c r="AB20" s="10">
        <f t="shared" si="3"/>
        <v>1730</v>
      </c>
      <c r="AC20" s="10">
        <f t="shared" si="8"/>
        <v>1730</v>
      </c>
      <c r="AD20" s="10">
        <v>2020</v>
      </c>
      <c r="AE20" s="10">
        <v>6</v>
      </c>
      <c r="AF20" s="10" t="s">
        <v>55</v>
      </c>
    </row>
    <row r="21" spans="1:32">
      <c r="A21" s="9">
        <v>44000</v>
      </c>
      <c r="B21" s="10" t="s">
        <v>117</v>
      </c>
      <c r="C21" s="18" t="s">
        <v>159</v>
      </c>
      <c r="D21" s="10" t="s">
        <v>61</v>
      </c>
      <c r="E21" s="10" t="s">
        <v>151</v>
      </c>
      <c r="F21" s="10" t="s">
        <v>160</v>
      </c>
      <c r="H21" s="12">
        <v>5100</v>
      </c>
      <c r="I21" s="10">
        <v>5</v>
      </c>
      <c r="J21" s="10" t="s">
        <v>40</v>
      </c>
      <c r="K21" s="12">
        <f t="shared" ref="K21:K26" si="9">H21*I21</f>
        <v>25500</v>
      </c>
      <c r="L21" s="10">
        <f t="shared" ref="L21:L26" si="10">K21*0.05</f>
        <v>1275</v>
      </c>
      <c r="M21" s="12">
        <f t="shared" ref="M21:M26" si="11">K21+L21</f>
        <v>26775</v>
      </c>
      <c r="N21" s="9" t="s">
        <v>80</v>
      </c>
      <c r="O21" s="10" t="s">
        <v>32</v>
      </c>
      <c r="P21" s="10">
        <v>1</v>
      </c>
      <c r="Q21" s="10" t="s">
        <v>33</v>
      </c>
      <c r="R21" s="10" t="s">
        <v>34</v>
      </c>
      <c r="T21" s="10" t="s">
        <v>119</v>
      </c>
      <c r="U21" s="17" t="s">
        <v>35</v>
      </c>
      <c r="V21" s="10" t="s">
        <v>124</v>
      </c>
      <c r="W21" s="10" t="s">
        <v>51</v>
      </c>
      <c r="X21" s="10" t="s">
        <v>52</v>
      </c>
      <c r="Y21" s="10" t="s">
        <v>54</v>
      </c>
      <c r="Z21" s="10">
        <v>0</v>
      </c>
      <c r="AA21" s="11">
        <v>0.1</v>
      </c>
      <c r="AB21" s="10">
        <f t="shared" si="3"/>
        <v>2550</v>
      </c>
      <c r="AC21" s="10">
        <f t="shared" ref="AC21:AC26" si="12">AB21-Z21</f>
        <v>2550</v>
      </c>
      <c r="AD21" s="10">
        <v>2020</v>
      </c>
      <c r="AE21" s="10">
        <v>6</v>
      </c>
      <c r="AF21" s="10" t="s">
        <v>55</v>
      </c>
    </row>
    <row r="22" spans="1:32">
      <c r="A22" s="9">
        <v>44000</v>
      </c>
      <c r="B22" s="10" t="s">
        <v>161</v>
      </c>
      <c r="C22" s="18" t="s">
        <v>162</v>
      </c>
      <c r="D22" s="10" t="s">
        <v>61</v>
      </c>
      <c r="E22" s="10" t="s">
        <v>163</v>
      </c>
      <c r="F22" s="10" t="s">
        <v>121</v>
      </c>
      <c r="H22" s="12">
        <v>17300</v>
      </c>
      <c r="I22" s="10">
        <v>1</v>
      </c>
      <c r="J22" s="10" t="s">
        <v>40</v>
      </c>
      <c r="K22" s="12">
        <f t="shared" si="9"/>
        <v>17300</v>
      </c>
      <c r="L22" s="10">
        <f t="shared" si="10"/>
        <v>865</v>
      </c>
      <c r="M22" s="12">
        <f t="shared" si="11"/>
        <v>18165</v>
      </c>
      <c r="N22" s="9" t="s">
        <v>80</v>
      </c>
      <c r="O22" s="10" t="s">
        <v>32</v>
      </c>
      <c r="P22" s="10">
        <v>1</v>
      </c>
      <c r="Q22" s="10" t="s">
        <v>33</v>
      </c>
      <c r="R22" s="10" t="s">
        <v>34</v>
      </c>
      <c r="T22" s="10" t="s">
        <v>119</v>
      </c>
      <c r="U22" s="17" t="s">
        <v>35</v>
      </c>
      <c r="V22" s="10" t="s">
        <v>124</v>
      </c>
      <c r="W22" s="10" t="s">
        <v>51</v>
      </c>
      <c r="X22" s="10" t="s">
        <v>52</v>
      </c>
      <c r="Y22" s="10" t="s">
        <v>54</v>
      </c>
      <c r="Z22" s="10">
        <v>0</v>
      </c>
      <c r="AA22" s="11">
        <v>0.1</v>
      </c>
      <c r="AB22" s="10">
        <f t="shared" si="3"/>
        <v>1730</v>
      </c>
      <c r="AC22" s="10">
        <f t="shared" si="12"/>
        <v>1730</v>
      </c>
      <c r="AD22" s="10">
        <v>2020</v>
      </c>
      <c r="AE22" s="10">
        <v>6</v>
      </c>
      <c r="AF22" s="10" t="s">
        <v>55</v>
      </c>
    </row>
    <row r="23" spans="1:32">
      <c r="A23" s="9">
        <v>44000</v>
      </c>
      <c r="B23" s="10" t="s">
        <v>164</v>
      </c>
      <c r="C23" s="18" t="s">
        <v>165</v>
      </c>
      <c r="D23" s="10" t="s">
        <v>61</v>
      </c>
      <c r="E23" s="10" t="s">
        <v>166</v>
      </c>
      <c r="F23" s="10" t="s">
        <v>123</v>
      </c>
      <c r="H23" s="12">
        <v>20700</v>
      </c>
      <c r="I23" s="10">
        <v>1</v>
      </c>
      <c r="J23" s="10" t="s">
        <v>40</v>
      </c>
      <c r="K23" s="12">
        <f t="shared" si="9"/>
        <v>20700</v>
      </c>
      <c r="L23" s="10">
        <f t="shared" si="10"/>
        <v>1035</v>
      </c>
      <c r="M23" s="12">
        <f t="shared" si="11"/>
        <v>21735</v>
      </c>
      <c r="N23" s="9" t="s">
        <v>80</v>
      </c>
      <c r="O23" s="10" t="s">
        <v>32</v>
      </c>
      <c r="P23" s="10">
        <v>1</v>
      </c>
      <c r="Q23" s="10" t="s">
        <v>33</v>
      </c>
      <c r="R23" s="10" t="s">
        <v>34</v>
      </c>
      <c r="T23" s="10" t="s">
        <v>119</v>
      </c>
      <c r="U23" s="17" t="s">
        <v>35</v>
      </c>
      <c r="V23" s="10" t="s">
        <v>124</v>
      </c>
      <c r="W23" s="10" t="s">
        <v>51</v>
      </c>
      <c r="X23" s="10" t="s">
        <v>52</v>
      </c>
      <c r="Y23" s="10" t="s">
        <v>54</v>
      </c>
      <c r="Z23" s="10">
        <v>0</v>
      </c>
      <c r="AA23" s="11">
        <v>0.1</v>
      </c>
      <c r="AB23" s="10">
        <f t="shared" si="3"/>
        <v>2070</v>
      </c>
      <c r="AC23" s="10">
        <f t="shared" si="12"/>
        <v>2070</v>
      </c>
      <c r="AD23" s="10">
        <v>2020</v>
      </c>
      <c r="AE23" s="10">
        <v>6</v>
      </c>
      <c r="AF23" s="10" t="s">
        <v>55</v>
      </c>
    </row>
    <row r="24" spans="1:32" ht="16">
      <c r="A24" s="9">
        <v>44001</v>
      </c>
      <c r="B24" s="10" t="s">
        <v>118</v>
      </c>
      <c r="C24" s="18" t="s">
        <v>167</v>
      </c>
      <c r="D24" s="10" t="s">
        <v>61</v>
      </c>
      <c r="E24" s="10" t="s">
        <v>151</v>
      </c>
      <c r="F24" s="10" t="s">
        <v>152</v>
      </c>
      <c r="H24" s="12">
        <v>5100</v>
      </c>
      <c r="I24" s="10">
        <v>5</v>
      </c>
      <c r="J24" s="10" t="s">
        <v>40</v>
      </c>
      <c r="K24" s="12">
        <f t="shared" si="9"/>
        <v>25500</v>
      </c>
      <c r="L24" s="10">
        <f t="shared" si="10"/>
        <v>1275</v>
      </c>
      <c r="M24" s="12">
        <f t="shared" si="11"/>
        <v>26775</v>
      </c>
      <c r="N24" s="9" t="s">
        <v>80</v>
      </c>
      <c r="O24" s="10" t="s">
        <v>32</v>
      </c>
      <c r="P24" s="10">
        <v>1</v>
      </c>
      <c r="Q24" s="10" t="s">
        <v>33</v>
      </c>
      <c r="R24" s="10" t="s">
        <v>34</v>
      </c>
      <c r="T24" s="10" t="s">
        <v>120</v>
      </c>
      <c r="U24" s="17" t="s">
        <v>35</v>
      </c>
      <c r="V24" s="10" t="s">
        <v>124</v>
      </c>
      <c r="W24" s="10" t="s">
        <v>51</v>
      </c>
      <c r="X24" s="10" t="s">
        <v>52</v>
      </c>
      <c r="Y24" s="10" t="s">
        <v>54</v>
      </c>
      <c r="Z24" s="10">
        <v>0</v>
      </c>
      <c r="AA24" s="11">
        <v>0.1</v>
      </c>
      <c r="AB24" s="10">
        <f t="shared" si="3"/>
        <v>2550</v>
      </c>
      <c r="AC24" s="10">
        <f t="shared" si="12"/>
        <v>2550</v>
      </c>
      <c r="AD24" s="10">
        <v>2020</v>
      </c>
      <c r="AE24" s="10">
        <v>6</v>
      </c>
      <c r="AF24" s="10" t="s">
        <v>55</v>
      </c>
    </row>
    <row r="25" spans="1:32" ht="16">
      <c r="A25" s="9">
        <v>44001</v>
      </c>
      <c r="B25" s="10" t="s">
        <v>153</v>
      </c>
      <c r="C25" s="18" t="s">
        <v>168</v>
      </c>
      <c r="D25" s="10" t="s">
        <v>61</v>
      </c>
      <c r="E25" s="10" t="s">
        <v>154</v>
      </c>
      <c r="F25" s="10" t="s">
        <v>122</v>
      </c>
      <c r="H25" s="12">
        <v>25000</v>
      </c>
      <c r="I25" s="10">
        <v>2</v>
      </c>
      <c r="J25" s="10" t="s">
        <v>40</v>
      </c>
      <c r="K25" s="12">
        <f t="shared" si="9"/>
        <v>50000</v>
      </c>
      <c r="L25" s="10">
        <f t="shared" si="10"/>
        <v>2500</v>
      </c>
      <c r="M25" s="12">
        <f t="shared" si="11"/>
        <v>52500</v>
      </c>
      <c r="N25" s="9" t="s">
        <v>80</v>
      </c>
      <c r="O25" s="10" t="s">
        <v>32</v>
      </c>
      <c r="P25" s="10">
        <v>1</v>
      </c>
      <c r="Q25" s="10" t="s">
        <v>33</v>
      </c>
      <c r="R25" s="10" t="s">
        <v>34</v>
      </c>
      <c r="T25" s="10" t="s">
        <v>120</v>
      </c>
      <c r="U25" s="17" t="s">
        <v>35</v>
      </c>
      <c r="V25" s="10" t="s">
        <v>124</v>
      </c>
      <c r="W25" s="10" t="s">
        <v>51</v>
      </c>
      <c r="X25" s="10" t="s">
        <v>52</v>
      </c>
      <c r="Y25" s="10" t="s">
        <v>54</v>
      </c>
      <c r="Z25" s="10">
        <v>0</v>
      </c>
      <c r="AA25" s="11">
        <v>0.1</v>
      </c>
      <c r="AB25" s="10">
        <f t="shared" si="3"/>
        <v>5000</v>
      </c>
      <c r="AC25" s="10">
        <f t="shared" si="12"/>
        <v>5000</v>
      </c>
      <c r="AD25" s="10">
        <v>2020</v>
      </c>
      <c r="AE25" s="10">
        <v>6</v>
      </c>
      <c r="AF25" s="10" t="s">
        <v>55</v>
      </c>
    </row>
    <row r="26" spans="1:32" ht="16">
      <c r="A26" s="9">
        <v>44001</v>
      </c>
      <c r="B26" s="10" t="s">
        <v>155</v>
      </c>
      <c r="C26" s="18" t="s">
        <v>169</v>
      </c>
      <c r="D26" s="10" t="s">
        <v>61</v>
      </c>
      <c r="E26" s="10" t="s">
        <v>156</v>
      </c>
      <c r="F26" s="10" t="s">
        <v>157</v>
      </c>
      <c r="H26" s="12">
        <v>17000</v>
      </c>
      <c r="I26" s="10">
        <v>2</v>
      </c>
      <c r="J26" s="10" t="s">
        <v>40</v>
      </c>
      <c r="K26" s="12">
        <f t="shared" si="9"/>
        <v>34000</v>
      </c>
      <c r="L26" s="10">
        <f t="shared" si="10"/>
        <v>1700</v>
      </c>
      <c r="M26" s="12">
        <f t="shared" si="11"/>
        <v>35700</v>
      </c>
      <c r="N26" s="9" t="s">
        <v>80</v>
      </c>
      <c r="O26" s="10" t="s">
        <v>32</v>
      </c>
      <c r="P26" s="10">
        <v>1</v>
      </c>
      <c r="Q26" s="10" t="s">
        <v>33</v>
      </c>
      <c r="R26" s="10" t="s">
        <v>34</v>
      </c>
      <c r="T26" s="10" t="s">
        <v>120</v>
      </c>
      <c r="U26" s="17" t="s">
        <v>35</v>
      </c>
      <c r="V26" s="10" t="s">
        <v>124</v>
      </c>
      <c r="W26" s="10" t="s">
        <v>51</v>
      </c>
      <c r="X26" s="10" t="s">
        <v>52</v>
      </c>
      <c r="Y26" s="10" t="s">
        <v>54</v>
      </c>
      <c r="Z26" s="10">
        <v>0</v>
      </c>
      <c r="AA26" s="11">
        <v>0.1</v>
      </c>
      <c r="AB26" s="10">
        <f t="shared" si="3"/>
        <v>3400</v>
      </c>
      <c r="AC26" s="10">
        <f t="shared" si="12"/>
        <v>3400</v>
      </c>
      <c r="AD26" s="10">
        <v>2020</v>
      </c>
      <c r="AE26" s="10">
        <v>6</v>
      </c>
      <c r="AF26" s="10" t="s">
        <v>55</v>
      </c>
    </row>
    <row r="27" spans="1:32" ht="16">
      <c r="A27" s="9">
        <v>44001</v>
      </c>
      <c r="B27" s="10" t="s">
        <v>155</v>
      </c>
      <c r="C27" s="18" t="s">
        <v>169</v>
      </c>
      <c r="D27" s="10" t="s">
        <v>61</v>
      </c>
      <c r="E27" s="10" t="s">
        <v>156</v>
      </c>
      <c r="F27" s="10" t="s">
        <v>157</v>
      </c>
      <c r="H27" s="12">
        <v>17000</v>
      </c>
      <c r="I27" s="10">
        <v>2</v>
      </c>
      <c r="J27" s="10" t="s">
        <v>40</v>
      </c>
      <c r="K27" s="12">
        <f t="shared" ref="K27" si="13">H27*I27</f>
        <v>34000</v>
      </c>
      <c r="L27" s="10">
        <f t="shared" ref="L27" si="14">K27*0.05</f>
        <v>1700</v>
      </c>
      <c r="M27" s="12">
        <f t="shared" ref="M27" si="15">K27+L27</f>
        <v>35700</v>
      </c>
      <c r="N27" s="9" t="s">
        <v>80</v>
      </c>
      <c r="O27" s="10" t="s">
        <v>32</v>
      </c>
      <c r="P27" s="10">
        <v>1</v>
      </c>
      <c r="Q27" s="10" t="s">
        <v>33</v>
      </c>
      <c r="R27" s="10" t="s">
        <v>34</v>
      </c>
      <c r="T27" s="10" t="s">
        <v>120</v>
      </c>
      <c r="U27" s="17" t="s">
        <v>35</v>
      </c>
      <c r="V27" s="10" t="s">
        <v>124</v>
      </c>
      <c r="W27" s="10" t="s">
        <v>51</v>
      </c>
      <c r="X27" s="10" t="s">
        <v>52</v>
      </c>
      <c r="Y27" s="10" t="s">
        <v>54</v>
      </c>
      <c r="Z27" s="10">
        <v>0</v>
      </c>
      <c r="AA27" s="11">
        <v>0.1</v>
      </c>
      <c r="AB27" s="10">
        <f t="shared" ref="AB27" si="16">K27*AA27</f>
        <v>3400</v>
      </c>
      <c r="AC27" s="10">
        <f t="shared" ref="AC27" si="17">AB27-Z27</f>
        <v>3400</v>
      </c>
      <c r="AD27" s="10">
        <v>2020</v>
      </c>
      <c r="AE27" s="10">
        <v>6</v>
      </c>
      <c r="AF27" s="10" t="s">
        <v>55</v>
      </c>
    </row>
  </sheetData>
  <autoFilter ref="A2:AF27" xr:uid="{ECC3FE11-CA04-495B-9CFC-CAE71F28F210}"/>
  <sortState ref="A3:AF18">
    <sortCondition ref="A3:A18"/>
  </sortState>
  <phoneticPr fontId="3" type="noConversion"/>
  <dataValidations count="1">
    <dataValidation type="textLength" operator="equal" allowBlank="1" showInputMessage="1" showErrorMessage="1" sqref="WSJ2 WIN2 VYR2 VOV2 VEZ2 UVD2 ULH2 UBL2 TRP2 THT2 SXX2 SOB2 SEF2 RUJ2 RKN2 RAR2 QQV2 QGZ2 PXD2 PNH2 PDL2 OTP2 OJT2 NZX2 NQB2 NGF2 MWJ2 MMN2 MCR2 LSV2 LIZ2 KZD2 KPH2 KFL2 JVP2 JLT2 JBX2 ISB2 IIF2 HYJ2 HON2 HER2 GUV2 GKZ2 GBD2 FRH2 FHL2 EXP2 ENT2 EDX2 DUB2 DKF2 DAJ2 CQN2 CGR2 BWV2 BMZ2 BDD2 ATH2 AJL2 ZP2 PT2 FX2" xr:uid="{D309EF0A-3E8F-954E-95BC-2A40B9E6CFB0}">
      <formula1>21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訂單總表</vt:lpstr>
      <vt:lpstr> 明細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2020-05-21T01:33:04Z</dcterms:created>
  <dcterms:modified xsi:type="dcterms:W3CDTF">2020-06-22T02:24:32Z</dcterms:modified>
</cp:coreProperties>
</file>