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_revisions_1/Figure3_in_vitro/Figure_3/qPCR_data/"/>
    </mc:Choice>
  </mc:AlternateContent>
  <xr:revisionPtr revIDLastSave="32" documentId="11_44D1D9EB51F8B841F4E7AAA410CAC788F2D9BA01" xr6:coauthVersionLast="47" xr6:coauthVersionMax="47" xr10:uidLastSave="{6AE13BA1-25D7-4574-B8FE-0524E36F8812}"/>
  <bookViews>
    <workbookView xWindow="-98" yWindow="-98" windowWidth="22695" windowHeight="14595" tabRatio="500" activeTab="1" xr2:uid="{00000000-000D-0000-FFFF-FFFF00000000}"/>
  </bookViews>
  <sheets>
    <sheet name="mar18_455_plate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2" l="1"/>
  <c r="M52" i="2" s="1"/>
  <c r="H52" i="2"/>
  <c r="H51" i="2"/>
  <c r="B52" i="3" l="1"/>
  <c r="C52" i="3" l="1"/>
  <c r="B61" i="3" s="1"/>
  <c r="B47" i="3"/>
  <c r="A65" i="3" s="1"/>
  <c r="B46" i="3"/>
  <c r="A64" i="3" s="1"/>
  <c r="B45" i="3"/>
  <c r="A63" i="3" s="1"/>
  <c r="B44" i="3"/>
  <c r="A62" i="3" s="1"/>
  <c r="B43" i="3"/>
  <c r="A61" i="3" s="1"/>
  <c r="B53" i="3" l="1"/>
  <c r="C53" i="3" l="1"/>
  <c r="B62" i="3" s="1"/>
  <c r="B54" i="3"/>
  <c r="C54" i="3" l="1"/>
  <c r="B63" i="3" s="1"/>
  <c r="B55" i="3"/>
  <c r="C55" i="3" l="1"/>
  <c r="B64" i="3" s="1"/>
  <c r="B56" i="3"/>
  <c r="C56" i="3" s="1"/>
  <c r="B65" i="3" s="1"/>
  <c r="C16" i="3" l="1"/>
  <c r="D16" i="3" s="1"/>
  <c r="C20" i="3"/>
  <c r="D20" i="3" s="1"/>
  <c r="C12" i="3"/>
  <c r="D12" i="3" s="1"/>
  <c r="C18" i="3"/>
  <c r="D18" i="3" s="1"/>
  <c r="C7" i="3"/>
  <c r="D7" i="3" s="1"/>
  <c r="C17" i="3"/>
  <c r="D17" i="3" s="1"/>
  <c r="C13" i="3"/>
  <c r="D13" i="3" s="1"/>
  <c r="C4" i="3"/>
  <c r="D4" i="3" s="1"/>
  <c r="C8" i="3"/>
  <c r="D8" i="3" s="1"/>
  <c r="C3" i="3"/>
  <c r="D3" i="3" s="1"/>
  <c r="C15" i="3"/>
  <c r="D15" i="3" s="1"/>
  <c r="C14" i="3"/>
  <c r="D14" i="3" s="1"/>
  <c r="C5" i="3"/>
  <c r="D5" i="3" s="1"/>
  <c r="C10" i="3"/>
  <c r="D10" i="3" s="1"/>
  <c r="C6" i="3"/>
  <c r="D6" i="3" s="1"/>
  <c r="C19" i="3"/>
  <c r="D19" i="3" s="1"/>
  <c r="C11" i="3"/>
  <c r="D11" i="3" s="1"/>
  <c r="C9" i="3"/>
  <c r="D9" i="3" s="1"/>
  <c r="K24" i="2" l="1"/>
  <c r="K25" i="2"/>
  <c r="K26" i="2"/>
  <c r="K27" i="2"/>
  <c r="L27" i="2" s="1"/>
  <c r="J23" i="2"/>
  <c r="K23" i="2" s="1"/>
  <c r="J24" i="2"/>
  <c r="F28" i="2"/>
  <c r="G28" i="2"/>
  <c r="E28" i="2"/>
  <c r="E27" i="2"/>
  <c r="F27" i="2"/>
  <c r="G27" i="2"/>
  <c r="F26" i="2"/>
  <c r="G26" i="2"/>
  <c r="F25" i="2"/>
  <c r="G25" i="2"/>
  <c r="F24" i="2"/>
  <c r="G24" i="2"/>
  <c r="F23" i="2"/>
  <c r="G23" i="2"/>
  <c r="F22" i="2"/>
  <c r="G22" i="2"/>
  <c r="E9" i="2"/>
  <c r="I28" i="2"/>
  <c r="I27" i="2"/>
  <c r="D27" i="2"/>
  <c r="C27" i="2"/>
  <c r="B27" i="2"/>
  <c r="E26" i="2"/>
  <c r="I26" i="2" s="1"/>
  <c r="D26" i="2"/>
  <c r="C26" i="2"/>
  <c r="B26" i="2"/>
  <c r="H26" i="2" s="1"/>
  <c r="E25" i="2"/>
  <c r="D25" i="2"/>
  <c r="C25" i="2"/>
  <c r="B25" i="2"/>
  <c r="E24" i="2"/>
  <c r="D24" i="2"/>
  <c r="C24" i="2"/>
  <c r="B24" i="2"/>
  <c r="H24" i="2" s="1"/>
  <c r="E23" i="2"/>
  <c r="I23" i="2" s="1"/>
  <c r="D23" i="2"/>
  <c r="C23" i="2"/>
  <c r="B23" i="2"/>
  <c r="E22" i="2"/>
  <c r="I22" i="2" s="1"/>
  <c r="D22" i="2"/>
  <c r="C22" i="2"/>
  <c r="H22" i="2" s="1"/>
  <c r="B22" i="2"/>
  <c r="G14" i="2"/>
  <c r="F14" i="2"/>
  <c r="E14" i="2"/>
  <c r="D14" i="2"/>
  <c r="C14" i="2"/>
  <c r="B14" i="2"/>
  <c r="G13" i="2"/>
  <c r="F13" i="2"/>
  <c r="E13" i="2"/>
  <c r="I13" i="2" s="1"/>
  <c r="D13" i="2"/>
  <c r="C13" i="2"/>
  <c r="B13" i="2"/>
  <c r="G12" i="2"/>
  <c r="F12" i="2"/>
  <c r="E12" i="2"/>
  <c r="D12" i="2"/>
  <c r="C12" i="2"/>
  <c r="B12" i="2"/>
  <c r="G11" i="2"/>
  <c r="F11" i="2"/>
  <c r="E11" i="2"/>
  <c r="I11" i="2" s="1"/>
  <c r="D11" i="2"/>
  <c r="C11" i="2"/>
  <c r="B11" i="2"/>
  <c r="G10" i="2"/>
  <c r="F10" i="2"/>
  <c r="E10" i="2"/>
  <c r="D10" i="2"/>
  <c r="C10" i="2"/>
  <c r="B10" i="2"/>
  <c r="G9" i="2"/>
  <c r="F9" i="2"/>
  <c r="I9" i="2"/>
  <c r="D9" i="2"/>
  <c r="C9" i="2"/>
  <c r="B9" i="2"/>
  <c r="H27" i="2" l="1"/>
  <c r="J22" i="2"/>
  <c r="K22" i="2" s="1"/>
  <c r="H10" i="2"/>
  <c r="H12" i="2"/>
  <c r="H14" i="2"/>
  <c r="I25" i="2"/>
  <c r="H9" i="2"/>
  <c r="H11" i="2"/>
  <c r="H13" i="2"/>
  <c r="H23" i="2"/>
  <c r="I10" i="2"/>
  <c r="I12" i="2"/>
  <c r="I14" i="2"/>
  <c r="I24" i="2"/>
  <c r="H25" i="2"/>
  <c r="K9" i="2" l="1"/>
  <c r="O9" i="2" s="1"/>
  <c r="L10" i="2"/>
  <c r="P10" i="2" s="1"/>
  <c r="M11" i="2"/>
  <c r="Q11" i="2" s="1"/>
  <c r="K13" i="2"/>
  <c r="O13" i="2" s="1"/>
  <c r="L14" i="2"/>
  <c r="P14" i="2" s="1"/>
  <c r="M14" i="2"/>
  <c r="Q14" i="2" s="1"/>
  <c r="M10" i="2"/>
  <c r="Q10" i="2" s="1"/>
  <c r="K12" i="2"/>
  <c r="O12" i="2" s="1"/>
  <c r="L13" i="2"/>
  <c r="P13" i="2" s="1"/>
  <c r="K11" i="2"/>
  <c r="O11" i="2" s="1"/>
  <c r="L12" i="2"/>
  <c r="P12" i="2" s="1"/>
  <c r="M13" i="2"/>
  <c r="Q13" i="2" s="1"/>
  <c r="L9" i="2"/>
  <c r="P9" i="2" s="1"/>
  <c r="K10" i="2"/>
  <c r="O10" i="2" s="1"/>
  <c r="L11" i="2"/>
  <c r="P11" i="2" s="1"/>
  <c r="M12" i="2"/>
  <c r="Q12" i="2" s="1"/>
  <c r="K14" i="2"/>
  <c r="O14" i="2" s="1"/>
  <c r="M9" i="2"/>
  <c r="Q9" i="2" s="1"/>
</calcChain>
</file>

<file path=xl/sharedStrings.xml><?xml version="1.0" encoding="utf-8"?>
<sst xmlns="http://schemas.openxmlformats.org/spreadsheetml/2006/main" count="714" uniqueCount="162">
  <si>
    <t>File Name</t>
  </si>
  <si>
    <t>mar18_455_plate.pcrd</t>
  </si>
  <si>
    <t>Created By User</t>
  </si>
  <si>
    <t>admin</t>
  </si>
  <si>
    <t>Notes</t>
  </si>
  <si>
    <t>ID</t>
  </si>
  <si>
    <t>Run Started</t>
  </si>
  <si>
    <t>03/18/2021 21:19:17 UTC</t>
  </si>
  <si>
    <t>Run Ended</t>
  </si>
  <si>
    <t>03/18/2021 23:36:15 UTC</t>
  </si>
  <si>
    <t>Sample Vol</t>
  </si>
  <si>
    <t>Lid Temp</t>
  </si>
  <si>
    <t>Protocol File Name</t>
  </si>
  <si>
    <t>derrick_ino.prcl</t>
  </si>
  <si>
    <t>Plate Setup File Name</t>
  </si>
  <si>
    <t>mar18_455_plate.pltd</t>
  </si>
  <si>
    <t>Base Serial Number</t>
  </si>
  <si>
    <t>CT008611</t>
  </si>
  <si>
    <t>Optical Head Serial Number</t>
  </si>
  <si>
    <t>785BR9444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</si>
  <si>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</si>
  <si>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</si>
  <si>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</si>
  <si>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</si>
  <si>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</si>
  <si>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</si>
  <si>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Target</t>
  </si>
  <si>
    <t>Sample</t>
  </si>
  <si>
    <t>Content</t>
  </si>
  <si>
    <t>Well</t>
  </si>
  <si>
    <t>Fluor</t>
  </si>
  <si>
    <t>Cq</t>
  </si>
  <si>
    <t>Melt Temperature</t>
  </si>
  <si>
    <t>Peak Height</t>
  </si>
  <si>
    <t>455 pI</t>
  </si>
  <si>
    <t>BHISGYE</t>
  </si>
  <si>
    <t>Unkn</t>
  </si>
  <si>
    <t>A01</t>
  </si>
  <si>
    <t>SYBR</t>
  </si>
  <si>
    <t>A02</t>
  </si>
  <si>
    <t>A03</t>
  </si>
  <si>
    <t>100 ng STD</t>
  </si>
  <si>
    <t>A04</t>
  </si>
  <si>
    <t>A05</t>
  </si>
  <si>
    <t>A06</t>
  </si>
  <si>
    <t>16S</t>
  </si>
  <si>
    <t>A07</t>
  </si>
  <si>
    <t>A08</t>
  </si>
  <si>
    <t>A09</t>
  </si>
  <si>
    <t>A10</t>
  </si>
  <si>
    <t>A11</t>
  </si>
  <si>
    <t>A12</t>
  </si>
  <si>
    <t>600 mOsm</t>
  </si>
  <si>
    <t>B01</t>
  </si>
  <si>
    <t>B02</t>
  </si>
  <si>
    <t>B03</t>
  </si>
  <si>
    <t>10 ng STD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</si>
  <si>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</si>
  <si>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</si>
  <si>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</si>
  <si>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</si>
  <si>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</si>
  <si>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</si>
  <si>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</si>
  <si>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</si>
  <si>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</si>
  <si>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700 mOsm</t>
  </si>
  <si>
    <t>C01</t>
  </si>
  <si>
    <t>C02</t>
  </si>
  <si>
    <t>C03</t>
  </si>
  <si>
    <t>1 ng STD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</si>
  <si>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</si>
  <si>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</si>
  <si>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</si>
  <si>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</si>
  <si>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</si>
  <si>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</si>
  <si>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</si>
  <si>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</si>
  <si>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</si>
  <si>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800 mOsm</t>
  </si>
  <si>
    <t>D01</t>
  </si>
  <si>
    <t>D02</t>
  </si>
  <si>
    <t>D03</t>
  </si>
  <si>
    <t>0.1 ng STD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</si>
  <si>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</si>
  <si>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</si>
  <si>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</si>
  <si>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</si>
  <si>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</si>
  <si>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</si>
  <si>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</si>
  <si>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</si>
  <si>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</si>
  <si>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2.5 BS</t>
  </si>
  <si>
    <t>E01</t>
  </si>
  <si>
    <t>E02</t>
  </si>
  <si>
    <t>E03</t>
  </si>
  <si>
    <t>0.01 ng STD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</si>
  <si>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</si>
  <si>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</si>
  <si>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</si>
  <si>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</si>
  <si>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</si>
  <si>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</si>
  <si>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</si>
  <si>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</si>
  <si>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</si>
  <si>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5 BS</t>
  </si>
  <si>
    <t>F01</t>
  </si>
  <si>
    <t>F02</t>
  </si>
  <si>
    <t>F03</t>
  </si>
  <si>
    <t>0.001 ng STD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</si>
  <si>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</si>
  <si>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</si>
  <si>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</si>
  <si>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</si>
  <si>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</si>
  <si>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</si>
  <si>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</si>
  <si>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</si>
  <si>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</si>
  <si>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NTC extra</t>
  </si>
  <si>
    <t>G01</t>
  </si>
  <si>
    <t>None</t>
  </si>
  <si>
    <t>G02</t>
  </si>
  <si>
    <t>G03</t>
  </si>
  <si>
    <t>NTC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</si>
  <si>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</si>
  <si>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</si>
  <si>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</si>
  <si>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</si>
  <si>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</si>
  <si>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</si>
  <si>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</si>
  <si>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</si>
  <si>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</si>
  <si>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pI</t>
  </si>
  <si>
    <t>Replicate 1</t>
  </si>
  <si>
    <t>Replicate 2</t>
  </si>
  <si>
    <t>Replicate 3</t>
  </si>
  <si>
    <t>pI average</t>
  </si>
  <si>
    <t>16S average</t>
  </si>
  <si>
    <t># of copies</t>
  </si>
  <si>
    <t>log copies</t>
  </si>
  <si>
    <t>DNA in RXN (ng)</t>
  </si>
  <si>
    <t>pI copies</t>
  </si>
  <si>
    <t>log pI copies</t>
  </si>
  <si>
    <t>Samples</t>
  </si>
  <si>
    <t>Treatment</t>
  </si>
  <si>
    <t>Copy Number</t>
  </si>
  <si>
    <t>Standard Curve Values</t>
  </si>
  <si>
    <t>DNA</t>
  </si>
  <si>
    <t>Averaged Values for Standard Curve</t>
  </si>
  <si>
    <t>Creating a standard curve</t>
  </si>
  <si>
    <t>Genome size for Clostridium clostridioforme:</t>
  </si>
  <si>
    <t>Copies</t>
  </si>
  <si>
    <t>Log copies</t>
  </si>
  <si>
    <t>Plot</t>
  </si>
  <si>
    <t>Copies/mL supernatant</t>
  </si>
  <si>
    <t>Efficiency =</t>
  </si>
  <si>
    <t>Amplification Efficiency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</si>
</sst>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3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b/>
      <u/>
      <sz val="8.25"/>
      <name val="Microsoft Sans Serif"/>
      <family val="2"/>
    </font>
    <font>
      <u/>
      <sz val="8.25"/>
      <name val="Microsoft Sans Serif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top"/>
      <protection locked="0"/>
    </xf>
    <xf numFmtId="165" fontId="1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Border="1" applyAlignment="1" applyProtection="1"/>
    <xf numFmtId="0" fontId="10" fillId="0" borderId="0" xfId="1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0" fontId="9" fillId="0" borderId="0" xfId="1" applyFont="1" applyFill="1" applyBorder="1" applyAlignment="1" applyProtection="1">
      <alignment vertical="top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1" fontId="1" fillId="0" borderId="0" xfId="1" applyNumberFormat="1" applyFont="1" applyFill="1" applyBorder="1" applyAlignment="1" applyProtection="1">
      <alignment vertical="top"/>
      <protection locked="0"/>
    </xf>
    <xf numFmtId="49" fontId="10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0" fontId="1" fillId="0" borderId="0" xfId="1" applyNumberFormat="1" applyFont="1" applyFill="1" applyBorder="1" applyAlignment="1" applyProtection="1">
      <alignment vertical="center"/>
    </xf>
    <xf numFmtId="0" fontId="11" fillId="0" borderId="0" xfId="1" applyFont="1" applyFill="1" applyBorder="1" applyAlignment="1" applyProtection="1">
      <alignment vertical="top"/>
      <protection locked="0"/>
    </xf>
    <xf numFmtId="165" fontId="1" fillId="0" borderId="0" xfId="1" applyNumberFormat="1" applyFont="1" applyFill="1" applyBorder="1" applyAlignment="1" applyProtection="1">
      <alignment vertical="top"/>
      <protection locked="0"/>
    </xf>
    <xf numFmtId="0" fontId="12" fillId="0" borderId="0" xfId="0" applyFont="1" applyFill="1" applyBorder="1" applyAlignment="1" applyProtection="1">
      <alignment vertical="top"/>
      <protection locked="0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>
      <alignment vertical="top"/>
      <protection locked="0"/>
    </xf>
    <xf numFmtId="0" fontId="9" fillId="0" borderId="0" xfId="0" applyFont="1" applyAlignment="1">
      <alignment horizontal="right"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 copies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Sheet1!$J$20</c:f>
              <c:strCache>
                <c:ptCount val="1"/>
                <c:pt idx="0">
                  <c:v># of copies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88067116610429E-2"/>
                  <c:y val="3.5409011373578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Sheet1!$K$23:$K$27</c:f>
              <c:numCache>
                <c:formatCode>General</c:formatCode>
                <c:ptCount val="5"/>
                <c:pt idx="0">
                  <c:v>5.5263392773898437</c:v>
                </c:pt>
                <c:pt idx="1">
                  <c:v>4.5263392773898437</c:v>
                </c:pt>
                <c:pt idx="2">
                  <c:v>3.5263392773898441</c:v>
                </c:pt>
                <c:pt idx="3">
                  <c:v>2.5263392773898441</c:v>
                </c:pt>
                <c:pt idx="4">
                  <c:v>1.5263392773898441</c:v>
                </c:pt>
              </c:numCache>
            </c:numRef>
          </c:xVal>
          <c:yVal>
            <c:numRef>
              <c:f>Sheet1!$H$23:$H$27</c:f>
              <c:numCache>
                <c:formatCode>General</c:formatCode>
                <c:ptCount val="5"/>
                <c:pt idx="0">
                  <c:v>16.226940742602697</c:v>
                </c:pt>
                <c:pt idx="1">
                  <c:v>19.517253094922335</c:v>
                </c:pt>
                <c:pt idx="2">
                  <c:v>23.124173857903866</c:v>
                </c:pt>
                <c:pt idx="3">
                  <c:v>26.47481197205887</c:v>
                </c:pt>
                <c:pt idx="4" formatCode="###0.00;\-###0.00">
                  <c:v>29.959972545386865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4-4DA3-B6AF-5AD60A79B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387712"/>
        <c:axId val="510388368"/>
      </c:scatterChart>
      <c:valAx>
        <c:axId val="51038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88368"/>
        <c:crosses val="autoZero"/>
        <c:crossBetween val="midCat"/>
      </c:valAx>
      <c:valAx>
        <c:axId val="5103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8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16S copies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Sheet1!$J$20</c:f>
              <c:strCache>
                <c:ptCount val="1"/>
                <c:pt idx="0">
                  <c:v># of copies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88067116610429E-2"/>
                  <c:y val="3.5409011373578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Sheet1!$K$23:$K$27</c:f>
              <c:numCache>
                <c:formatCode>General</c:formatCode>
                <c:ptCount val="5"/>
                <c:pt idx="0">
                  <c:v>5.5263392773898437</c:v>
                </c:pt>
                <c:pt idx="1">
                  <c:v>4.5263392773898437</c:v>
                </c:pt>
                <c:pt idx="2">
                  <c:v>3.5263392773898441</c:v>
                </c:pt>
                <c:pt idx="3">
                  <c:v>2.5263392773898441</c:v>
                </c:pt>
                <c:pt idx="4">
                  <c:v>1.5263392773898441</c:v>
                </c:pt>
              </c:numCache>
            </c:numRef>
          </c:xVal>
          <c:yVal>
            <c:numRef>
              <c:f>Sheet1!$I$23:$I$27</c:f>
              <c:numCache>
                <c:formatCode>###0.00;\-###0.00</c:formatCode>
                <c:ptCount val="5"/>
                <c:pt idx="0">
                  <c:v>13.152543452360966</c:v>
                </c:pt>
                <c:pt idx="1">
                  <c:v>16.662773656387731</c:v>
                </c:pt>
                <c:pt idx="2">
                  <c:v>20.221275752673932</c:v>
                </c:pt>
                <c:pt idx="3">
                  <c:v>23.562177345962635</c:v>
                </c:pt>
                <c:pt idx="4">
                  <c:v>25.899458231331298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E-48BB-8894-B11380B06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387712"/>
        <c:axId val="510388368"/>
      </c:scatterChart>
      <c:valAx>
        <c:axId val="51038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88368"/>
        <c:crosses val="autoZero"/>
        <c:crossBetween val="midCat"/>
      </c:valAx>
      <c:valAx>
        <c:axId val="5103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8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Sheet2!$B$60</c:f>
              <c:strCache>
                <c:ptCount val="1"/>
                <c:pt idx="0">
                  <c:v>Log copies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Sheet2!$A$61:$A$65</c:f>
              <c:numCache>
                <c:formatCode>###0.00;\-###0.00</c:formatCode>
                <c:ptCount val="5"/>
                <c:pt idx="0">
                  <c:v>16.226940742602697</c:v>
                </c:pt>
                <c:pt idx="1">
                  <c:v>19.517253094922335</c:v>
                </c:pt>
                <c:pt idx="2">
                  <c:v>23.124173857903866</c:v>
                </c:pt>
                <c:pt idx="3">
                  <c:v>26.47481197205887</c:v>
                </c:pt>
                <c:pt idx="4">
                  <c:v>29.959972545386865</c:v>
                </c:pt>
              </c:numCache>
            </c:numRef>
          </c:xVal>
          <c:yVal>
            <c:numRef>
              <c:f>Sheet2!$B$61:$B$65</c:f>
              <c:numCache>
                <c:formatCode>General</c:formatCode>
                <c:ptCount val="5"/>
                <c:pt idx="0">
                  <c:v>6.2304489213782741</c:v>
                </c:pt>
                <c:pt idx="1">
                  <c:v>5.2304489213782741</c:v>
                </c:pt>
                <c:pt idx="2">
                  <c:v>4.2304489213782741</c:v>
                </c:pt>
                <c:pt idx="3">
                  <c:v>3.2304489213782741</c:v>
                </c:pt>
                <c:pt idx="4">
                  <c:v>2.2304489213782741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93-4E57-B286-D113E7FFD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9624"/>
        <c:axId val="493217168"/>
      </c:scatterChart>
      <c:valAx>
        <c:axId val="49320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17168"/>
        <c:crosses val="autoZero"/>
        <c:crossBetween val="midCat"/>
      </c:valAx>
      <c:valAx>
        <c:axId val="4932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29</xdr:row>
      <xdr:rowOff>9525</xdr:rowOff>
    </xdr:from>
    <xdr:to>
      <xdr:col>9</xdr:col>
      <xdr:colOff>485775</xdr:colOff>
      <xdr:row>49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614362</xdr:colOff>
      <xdr:row>28</xdr:row>
      <xdr:rowOff>128588</xdr:rowOff>
    </xdr:from>
    <xdr:to>
      <xdr:col>17</xdr:col>
      <xdr:colOff>414337</xdr:colOff>
      <xdr:row>49</xdr:row>
      <xdr:rowOff>71438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BBF541-B4CB-4E8E-B89E-5384D8C0F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51</xdr:row>
      <xdr:rowOff>47625</xdr:rowOff>
    </xdr:from>
    <xdr:to>
      <xdr:col>8</xdr:col>
      <xdr:colOff>285750</xdr:colOff>
      <xdr:row>71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opLeftCell="A50" workbookViewId="0">
      <selection activeCell="F45" sqref="F45:F47"/>
    </sheetView>
  </sheetViews>
  <sheetFormatPr defaultColWidth="10" defaultRowHeight="15" customHeight="1" x14ac:dyDescent="0.3"/>
  <cols>
    <col min="1" max="1" width="13.33203125" style="2" customWidth="1"/>
    <col min="2" max="2" width="15" style="2" customWidth="1"/>
    <col min="3" max="3" width="11.6640625" style="2" customWidth="1"/>
    <col min="4" max="4" width="10" style="5" customWidth="1"/>
    <col min="5" max="5" width="10" style="6" customWidth="1"/>
    <col min="6" max="8" width="15" style="7" customWidth="1"/>
    <col min="9" max="9" width="10" style="1" customWidth="1"/>
    <col min="10" max="16384" width="10" style="1"/>
  </cols>
  <sheetData>
    <row r="1" spans="1:2" ht="15" customHeight="1" x14ac:dyDescent="0.3">
      <c r="A1" s="2" t="s">
        <v>0</v>
      </c>
      <c r="B1" s="2" t="s">
        <v>1</v>
      </c>
    </row>
    <row r="2" spans="1:2" ht="15" customHeight="1" x14ac:dyDescent="0.3">
      <c r="A2" s="2" t="s">
        <v>2</v>
      </c>
      <c r="B2" s="2" t="s">
        <v>3</v>
      </c>
    </row>
    <row r="3" spans="1:2" ht="15" customHeight="1" x14ac:dyDescent="0.3">
      <c r="A3" s="2" t="s">
        <v>4</v>
      </c>
    </row>
    <row r="4" spans="1:2" ht="15" customHeight="1" x14ac:dyDescent="0.3">
      <c r="A4" s="2" t="s">
        <v>5</v>
      </c>
    </row>
    <row r="5" spans="1:2" ht="15" customHeight="1" x14ac:dyDescent="0.3">
      <c r="A5" s="2" t="s">
        <v>6</v>
      </c>
      <c r="B5" s="2" t="s">
        <v>7</v>
      </c>
    </row>
    <row r="6" spans="1:2" ht="15" customHeight="1" x14ac:dyDescent="0.3">
      <c r="A6" s="2" t="s">
        <v>8</v>
      </c>
      <c r="B6" s="2" t="s">
        <v>9</v>
      </c>
    </row>
    <row r="7" spans="1:2" ht="15" customHeight="1" x14ac:dyDescent="0.3">
      <c r="A7" s="2" t="s">
        <v>10</v>
      </c>
      <c r="B7" s="3">
        <v>25</v>
      </c>
    </row>
    <row r="8" spans="1:2" ht="15" customHeight="1" x14ac:dyDescent="0.3">
      <c r="A8" s="2" t="s">
        <v>11</v>
      </c>
      <c r="B8" s="3">
        <v>105</v>
      </c>
    </row>
    <row r="9" spans="1:2" ht="15" customHeight="1" x14ac:dyDescent="0.3">
      <c r="A9" s="2" t="s">
        <v>12</v>
      </c>
      <c r="B9" s="2" t="s">
        <v>13</v>
      </c>
    </row>
    <row r="10" spans="1:2" ht="15" customHeight="1" x14ac:dyDescent="0.3">
      <c r="A10" s="2" t="s">
        <v>14</v>
      </c>
      <c r="B10" s="2" t="s">
        <v>15</v>
      </c>
    </row>
    <row r="11" spans="1:2" ht="15" customHeight="1" x14ac:dyDescent="0.3">
      <c r="A11" s="2" t="s">
        <v>16</v>
      </c>
      <c r="B11" s="2" t="s">
        <v>17</v>
      </c>
    </row>
    <row r="12" spans="1:2" ht="15" customHeight="1" x14ac:dyDescent="0.3">
      <c r="A12" s="2" t="s">
        <v>18</v>
      </c>
      <c r="B12" s="2" t="s">
        <v>19</v>
      </c>
    </row>
    <row r="13" spans="1:2" ht="15" customHeight="1" x14ac:dyDescent="0.3">
      <c r="A13" s="2" t="s">
        <v>20</v>
      </c>
      <c r="B13" s="2" t="s">
        <v>21</v>
      </c>
    </row>
    <row r="15" spans="1:2" ht="15" customHeight="1" x14ac:dyDescent="0.3">
      <c r="A15" s="2" t="s">
        <v>22</v>
      </c>
      <c r="B15" s="2" t="s">
        <v>23</v>
      </c>
    </row>
    <row r="16" spans="1:2" ht="15" customHeight="1" x14ac:dyDescent="0.3">
      <c r="A16" s="2" t="s">
        <v>24</v>
      </c>
      <c r="B16" s="4">
        <v>4</v>
      </c>
    </row>
    <row r="17" spans="1:8" ht="15" customHeight="1" x14ac:dyDescent="0.3">
      <c r="A17" s="2" t="s">
        <v>25</v>
      </c>
      <c r="B17" s="4">
        <v>8</v>
      </c>
    </row>
    <row r="20" spans="1:8" ht="15" customHeight="1" x14ac:dyDescent="0.3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33</v>
      </c>
    </row>
    <row r="21" spans="1:8" ht="15" customHeight="1" x14ac:dyDescent="0.3">
      <c r="A21" s="2" t="s">
        <v>34</v>
      </c>
      <c r="B21" s="2" t="s">
        <v>35</v>
      </c>
      <c r="C21" s="2" t="s">
        <v>36</v>
      </c>
      <c r="D21" s="5" t="s">
        <v>37</v>
      </c>
      <c r="E21" s="6" t="s">
        <v>38</v>
      </c>
      <c r="F21" s="7">
        <v>31.231135145738499</v>
      </c>
      <c r="G21" s="7">
        <v>79</v>
      </c>
      <c r="H21" s="7">
        <v>211.56307137194099</v>
      </c>
    </row>
    <row r="22" spans="1:8" ht="15" customHeight="1" x14ac:dyDescent="0.3">
      <c r="A22" s="2" t="s">
        <v>34</v>
      </c>
      <c r="B22" s="2" t="s">
        <v>35</v>
      </c>
      <c r="C22" s="2" t="s">
        <v>36</v>
      </c>
      <c r="D22" s="5" t="s">
        <v>39</v>
      </c>
      <c r="E22" s="6" t="s">
        <v>38</v>
      </c>
      <c r="F22" s="7">
        <v>32.4274516090668</v>
      </c>
      <c r="G22" s="7">
        <v>79</v>
      </c>
      <c r="H22" s="7">
        <v>224.74822031920201</v>
      </c>
    </row>
    <row r="23" spans="1:8" ht="15" customHeight="1" x14ac:dyDescent="0.3">
      <c r="A23" s="2" t="s">
        <v>34</v>
      </c>
      <c r="B23" s="2" t="s">
        <v>35</v>
      </c>
      <c r="C23" s="2" t="s">
        <v>36</v>
      </c>
      <c r="D23" s="5" t="s">
        <v>40</v>
      </c>
      <c r="E23" s="6" t="s">
        <v>38</v>
      </c>
      <c r="F23" s="7">
        <v>32.339166801437798</v>
      </c>
      <c r="G23" s="7">
        <v>79</v>
      </c>
      <c r="H23" s="7">
        <v>202.45001580029799</v>
      </c>
    </row>
    <row r="24" spans="1:8" ht="15" customHeight="1" x14ac:dyDescent="0.3">
      <c r="A24" s="2" t="s">
        <v>34</v>
      </c>
      <c r="B24" s="2" t="s">
        <v>41</v>
      </c>
      <c r="C24" s="2" t="s">
        <v>36</v>
      </c>
      <c r="D24" s="5" t="s">
        <v>42</v>
      </c>
      <c r="E24" s="6" t="s">
        <v>38</v>
      </c>
      <c r="F24" s="7">
        <v>10.5019901099521</v>
      </c>
      <c r="G24" s="7">
        <v>78</v>
      </c>
      <c r="H24" s="7">
        <v>322.359423860346</v>
      </c>
    </row>
    <row r="25" spans="1:8" ht="15" customHeight="1" x14ac:dyDescent="0.3">
      <c r="A25" s="2" t="s">
        <v>34</v>
      </c>
      <c r="B25" s="2" t="s">
        <v>41</v>
      </c>
      <c r="C25" s="2" t="s">
        <v>36</v>
      </c>
      <c r="D25" s="5" t="s">
        <v>43</v>
      </c>
      <c r="E25" s="6" t="s">
        <v>38</v>
      </c>
      <c r="F25" s="7">
        <v>9.9989491096686791</v>
      </c>
      <c r="G25" s="7">
        <v>78</v>
      </c>
      <c r="H25" s="7">
        <v>293.42260990951797</v>
      </c>
    </row>
    <row r="26" spans="1:8" ht="15" customHeight="1" x14ac:dyDescent="0.3">
      <c r="A26" s="2" t="s">
        <v>34</v>
      </c>
      <c r="B26" s="2" t="s">
        <v>41</v>
      </c>
      <c r="C26" s="2" t="s">
        <v>36</v>
      </c>
      <c r="D26" s="5" t="s">
        <v>44</v>
      </c>
      <c r="E26" s="6" t="s">
        <v>38</v>
      </c>
      <c r="F26" s="7">
        <v>10.389067276129399</v>
      </c>
      <c r="G26" s="7">
        <v>78</v>
      </c>
      <c r="H26" s="7">
        <v>277.69074342330498</v>
      </c>
    </row>
    <row r="27" spans="1:8" ht="15" customHeight="1" x14ac:dyDescent="0.3">
      <c r="A27" s="2" t="s">
        <v>45</v>
      </c>
      <c r="B27" s="2" t="s">
        <v>35</v>
      </c>
      <c r="C27" s="2" t="s">
        <v>36</v>
      </c>
      <c r="D27" s="5" t="s">
        <v>46</v>
      </c>
      <c r="E27" s="6" t="s">
        <v>38</v>
      </c>
      <c r="F27" s="7">
        <v>27.9052769111461</v>
      </c>
      <c r="G27" s="7">
        <v>83.5</v>
      </c>
      <c r="H27" s="7">
        <v>222.27288656309801</v>
      </c>
    </row>
    <row r="28" spans="1:8" ht="15" customHeight="1" x14ac:dyDescent="0.3">
      <c r="A28" s="2" t="s">
        <v>45</v>
      </c>
      <c r="B28" s="2" t="s">
        <v>35</v>
      </c>
      <c r="C28" s="2" t="s">
        <v>36</v>
      </c>
      <c r="D28" s="5" t="s">
        <v>47</v>
      </c>
      <c r="E28" s="6" t="s">
        <v>38</v>
      </c>
      <c r="F28" s="7">
        <v>27.852271718662202</v>
      </c>
      <c r="G28" s="7">
        <v>83.5</v>
      </c>
      <c r="H28" s="7">
        <v>225.092076069998</v>
      </c>
    </row>
    <row r="29" spans="1:8" ht="15" customHeight="1" x14ac:dyDescent="0.3">
      <c r="A29" s="2" t="s">
        <v>45</v>
      </c>
      <c r="B29" s="2" t="s">
        <v>35</v>
      </c>
      <c r="C29" s="2" t="s">
        <v>36</v>
      </c>
      <c r="D29" s="5" t="s">
        <v>48</v>
      </c>
      <c r="E29" s="6" t="s">
        <v>38</v>
      </c>
      <c r="F29" s="7">
        <v>27.512793372245699</v>
      </c>
      <c r="G29" s="7">
        <v>83.5</v>
      </c>
      <c r="H29" s="7">
        <v>228.875721638664</v>
      </c>
    </row>
    <row r="30" spans="1:8" ht="15" customHeight="1" x14ac:dyDescent="0.3">
      <c r="A30" s="2" t="s">
        <v>45</v>
      </c>
      <c r="B30" s="2" t="s">
        <v>41</v>
      </c>
      <c r="C30" s="2" t="s">
        <v>36</v>
      </c>
      <c r="D30" s="5" t="s">
        <v>49</v>
      </c>
      <c r="E30" s="6" t="s">
        <v>38</v>
      </c>
      <c r="F30" s="7">
        <v>8.0514570831758494</v>
      </c>
      <c r="G30" s="7">
        <v>82</v>
      </c>
      <c r="H30" s="7">
        <v>302.99098137269999</v>
      </c>
    </row>
    <row r="31" spans="1:8" ht="15" customHeight="1" x14ac:dyDescent="0.3">
      <c r="A31" s="2" t="s">
        <v>45</v>
      </c>
      <c r="B31" s="2" t="s">
        <v>41</v>
      </c>
      <c r="C31" s="2" t="s">
        <v>36</v>
      </c>
      <c r="D31" s="5" t="s">
        <v>50</v>
      </c>
      <c r="E31" s="6" t="s">
        <v>38</v>
      </c>
      <c r="F31" s="7">
        <v>8.2033590636174196</v>
      </c>
      <c r="G31" s="7">
        <v>82</v>
      </c>
      <c r="H31" s="7">
        <v>318.91469134756699</v>
      </c>
    </row>
    <row r="32" spans="1:8" ht="15" customHeight="1" x14ac:dyDescent="0.3">
      <c r="A32" s="2" t="s">
        <v>45</v>
      </c>
      <c r="B32" s="2" t="s">
        <v>41</v>
      </c>
      <c r="C32" s="2" t="s">
        <v>36</v>
      </c>
      <c r="D32" s="5" t="s">
        <v>51</v>
      </c>
      <c r="E32" s="6" t="s">
        <v>38</v>
      </c>
      <c r="F32" s="7">
        <v>8.8640591583752499</v>
      </c>
      <c r="G32" s="7">
        <v>81.5</v>
      </c>
      <c r="H32" s="7">
        <v>341.71296093124198</v>
      </c>
    </row>
    <row r="33" spans="1:8" ht="15" customHeight="1" x14ac:dyDescent="0.3">
      <c r="A33" s="2" t="s">
        <v>34</v>
      </c>
      <c r="B33" s="2" t="s">
        <v>52</v>
      </c>
      <c r="C33" s="2" t="s">
        <v>36</v>
      </c>
      <c r="D33" s="5" t="s">
        <v>53</v>
      </c>
      <c r="E33" s="6" t="s">
        <v>38</v>
      </c>
      <c r="F33" s="7">
        <v>30.4779367845431</v>
      </c>
      <c r="G33" s="7">
        <v>79</v>
      </c>
      <c r="H33" s="7">
        <v>236.31849281475399</v>
      </c>
    </row>
    <row r="34" spans="1:8" ht="15" customHeight="1" x14ac:dyDescent="0.3">
      <c r="A34" s="2" t="s">
        <v>34</v>
      </c>
      <c r="B34" s="2" t="s">
        <v>52</v>
      </c>
      <c r="C34" s="2" t="s">
        <v>36</v>
      </c>
      <c r="D34" s="5" t="s">
        <v>54</v>
      </c>
      <c r="E34" s="6" t="s">
        <v>38</v>
      </c>
      <c r="F34" s="7">
        <v>30.1363886112626</v>
      </c>
      <c r="G34" s="7">
        <v>79</v>
      </c>
      <c r="H34" s="7">
        <v>239.579715442793</v>
      </c>
    </row>
    <row r="35" spans="1:8" ht="15" customHeight="1" x14ac:dyDescent="0.3">
      <c r="A35" s="2" t="s">
        <v>34</v>
      </c>
      <c r="B35" s="2" t="s">
        <v>52</v>
      </c>
      <c r="C35" s="2" t="s">
        <v>36</v>
      </c>
      <c r="D35" s="5" t="s">
        <v>55</v>
      </c>
      <c r="E35" s="6" t="s">
        <v>38</v>
      </c>
      <c r="F35" s="7">
        <v>28.917386169088999</v>
      </c>
      <c r="G35" s="7">
        <v>79</v>
      </c>
      <c r="H35" s="7">
        <v>239.33941117475399</v>
      </c>
    </row>
    <row r="36" spans="1:8" ht="15" customHeight="1" x14ac:dyDescent="0.3">
      <c r="A36" s="2" t="s">
        <v>34</v>
      </c>
      <c r="B36" s="2" t="s">
        <v>56</v>
      </c>
      <c r="C36" s="2" t="s">
        <v>36</v>
      </c>
      <c r="D36" s="5" t="s">
        <v>57</v>
      </c>
      <c r="E36" s="6" t="s">
        <v>38</v>
      </c>
      <c r="F36" s="7">
        <v>16.1668957881339</v>
      </c>
      <c r="G36" s="7">
        <v>78</v>
      </c>
      <c r="H36" s="7">
        <v>330.58188368910203</v>
      </c>
    </row>
    <row r="37" spans="1:8" ht="15" customHeight="1" x14ac:dyDescent="0.3">
      <c r="A37" s="2" t="s">
        <v>34</v>
      </c>
      <c r="B37" s="2" t="s">
        <v>56</v>
      </c>
      <c r="C37" s="2" t="s">
        <v>36</v>
      </c>
      <c r="D37" s="5" t="s">
        <v>58</v>
      </c>
      <c r="E37" s="6" t="s">
        <v>38</v>
      </c>
      <c r="F37" s="7">
        <v>16.397319204584399</v>
      </c>
      <c r="G37" s="7">
        <v>78</v>
      </c>
      <c r="H37" s="7">
        <v>293.91399911133698</v>
      </c>
    </row>
    <row r="38" spans="1:8" ht="15" customHeight="1" x14ac:dyDescent="0.3">
      <c r="A38" s="2" t="s">
        <v>34</v>
      </c>
      <c r="B38" s="2" t="s">
        <v>56</v>
      </c>
      <c r="C38" s="2" t="s">
        <v>36</v>
      </c>
      <c r="D38" s="5" t="s">
        <v>59</v>
      </c>
      <c r="E38" s="6" t="s">
        <v>38</v>
      </c>
      <c r="F38" s="7">
        <v>16.116607235089798</v>
      </c>
      <c r="G38" s="7">
        <v>78</v>
      </c>
      <c r="H38" s="7">
        <v>308.51932340824601</v>
      </c>
    </row>
    <row r="39" spans="1:8" ht="15" customHeight="1" x14ac:dyDescent="0.3">
      <c r="A39" s="2" t="s">
        <v>45</v>
      </c>
      <c r="B39" s="2" t="s">
        <v>52</v>
      </c>
      <c r="C39" s="2" t="s">
        <v>36</v>
      </c>
      <c r="D39" s="5" t="s">
        <v>60</v>
      </c>
      <c r="E39" s="6" t="s">
        <v>38</v>
      </c>
      <c r="F39" s="7">
        <v>27.840725271483699</v>
      </c>
      <c r="G39" s="7">
        <v>83.5</v>
      </c>
      <c r="H39" s="7">
        <v>212.925549197669</v>
      </c>
    </row>
    <row r="40" spans="1:8" ht="15" customHeight="1" x14ac:dyDescent="0.3">
      <c r="A40" s="2" t="s">
        <v>45</v>
      </c>
      <c r="B40" s="2" t="s">
        <v>52</v>
      </c>
      <c r="C40" s="2" t="s">
        <v>36</v>
      </c>
      <c r="D40" s="5" t="s">
        <v>61</v>
      </c>
      <c r="E40" s="6" t="s">
        <v>38</v>
      </c>
      <c r="F40" s="7">
        <v>27.8566289261138</v>
      </c>
      <c r="G40" s="7">
        <v>83.5</v>
      </c>
      <c r="H40" s="7">
        <v>230.28882889864499</v>
      </c>
    </row>
    <row r="41" spans="1:8" ht="15" customHeight="1" x14ac:dyDescent="0.3">
      <c r="A41" s="2" t="s">
        <v>45</v>
      </c>
      <c r="B41" s="2" t="s">
        <v>52</v>
      </c>
      <c r="C41" s="2" t="s">
        <v>36</v>
      </c>
      <c r="D41" s="5" t="s">
        <v>62</v>
      </c>
      <c r="E41" s="6" t="s">
        <v>38</v>
      </c>
      <c r="F41" s="7">
        <v>27.370712190293499</v>
      </c>
      <c r="G41" s="7">
        <v>83.5</v>
      </c>
      <c r="H41" s="7">
        <v>231.18104351806201</v>
      </c>
    </row>
    <row r="42" spans="1:8" ht="15" customHeight="1" x14ac:dyDescent="0.3">
      <c r="A42" s="2" t="s">
        <v>45</v>
      </c>
      <c r="B42" s="2" t="s">
        <v>56</v>
      </c>
      <c r="C42" s="2" t="s">
        <v>36</v>
      </c>
      <c r="D42" s="5" t="s">
        <v>63</v>
      </c>
      <c r="E42" s="6" t="s">
        <v>38</v>
      </c>
      <c r="F42" s="7">
        <v>13.1954717127847</v>
      </c>
      <c r="G42" s="7">
        <v>82</v>
      </c>
      <c r="H42" s="7">
        <v>314.86289679972498</v>
      </c>
    </row>
    <row r="43" spans="1:8" ht="15" customHeight="1" x14ac:dyDescent="0.3">
      <c r="A43" s="2" t="s">
        <v>45</v>
      </c>
      <c r="B43" s="2" t="s">
        <v>56</v>
      </c>
      <c r="C43" s="2" t="s">
        <v>36</v>
      </c>
      <c r="D43" s="5" t="s">
        <v>64</v>
      </c>
      <c r="E43" s="6" t="s">
        <v>38</v>
      </c>
      <c r="F43" s="7">
        <v>13.2456289376056</v>
      </c>
      <c r="G43" s="7">
        <v>82</v>
      </c>
      <c r="H43" s="7">
        <v>324.49670315145801</v>
      </c>
    </row>
    <row r="44" spans="1:8" ht="15" customHeight="1" x14ac:dyDescent="0.3">
      <c r="A44" s="2" t="s">
        <v>45</v>
      </c>
      <c r="B44" s="2" t="s">
        <v>56</v>
      </c>
      <c r="C44" s="2" t="s">
        <v>36</v>
      </c>
      <c r="D44" s="5" t="s">
        <v>65</v>
      </c>
      <c r="E44" s="6" t="s">
        <v>38</v>
      </c>
      <c r="F44" s="7">
        <v>13.0165297066926</v>
      </c>
      <c r="G44" s="7">
        <v>82</v>
      </c>
      <c r="H44" s="7">
        <v>316.07238741391501</v>
      </c>
    </row>
    <row r="45" spans="1:8" ht="15" customHeight="1" x14ac:dyDescent="0.3">
      <c r="A45" s="2" t="s">
        <v>34</v>
      </c>
      <c r="B45" s="2" t="s">
        <v>66</v>
      </c>
      <c r="C45" s="2" t="s">
        <v>36</v>
      </c>
      <c r="D45" s="5" t="s">
        <v>67</v>
      </c>
      <c r="E45" s="6" t="s">
        <v>38</v>
      </c>
      <c r="F45" s="7">
        <v>29.532387195928699</v>
      </c>
      <c r="G45" s="7">
        <v>79</v>
      </c>
      <c r="H45" s="7">
        <v>257.33317743819401</v>
      </c>
    </row>
    <row r="46" spans="1:8" ht="15" customHeight="1" x14ac:dyDescent="0.3">
      <c r="A46" s="2" t="s">
        <v>34</v>
      </c>
      <c r="B46" s="2" t="s">
        <v>66</v>
      </c>
      <c r="C46" s="2" t="s">
        <v>36</v>
      </c>
      <c r="D46" s="5" t="s">
        <v>68</v>
      </c>
      <c r="E46" s="6" t="s">
        <v>38</v>
      </c>
      <c r="F46" s="7">
        <v>29.194761850983099</v>
      </c>
      <c r="G46" s="7">
        <v>79</v>
      </c>
      <c r="H46" s="7">
        <v>258.88195744831802</v>
      </c>
    </row>
    <row r="47" spans="1:8" ht="15" customHeight="1" x14ac:dyDescent="0.3">
      <c r="A47" s="2" t="s">
        <v>34</v>
      </c>
      <c r="B47" s="2" t="s">
        <v>66</v>
      </c>
      <c r="C47" s="2" t="s">
        <v>36</v>
      </c>
      <c r="D47" s="5" t="s">
        <v>69</v>
      </c>
      <c r="E47" s="6" t="s">
        <v>38</v>
      </c>
      <c r="F47" s="7">
        <v>28.912586798180001</v>
      </c>
      <c r="G47" s="7">
        <v>79</v>
      </c>
      <c r="H47" s="7">
        <v>263.78843045541402</v>
      </c>
    </row>
    <row r="48" spans="1:8" ht="15" customHeight="1" x14ac:dyDescent="0.3">
      <c r="A48" s="2" t="s">
        <v>34</v>
      </c>
      <c r="B48" s="2" t="s">
        <v>70</v>
      </c>
      <c r="C48" s="2" t="s">
        <v>36</v>
      </c>
      <c r="D48" s="5" t="s">
        <v>71</v>
      </c>
      <c r="E48" s="6" t="s">
        <v>38</v>
      </c>
      <c r="F48" s="7">
        <v>19.492170285668099</v>
      </c>
      <c r="G48" s="7">
        <v>78</v>
      </c>
      <c r="H48" s="7">
        <v>343.84955442177898</v>
      </c>
    </row>
    <row r="49" spans="1:8" ht="15" customHeight="1" x14ac:dyDescent="0.3">
      <c r="A49" s="2" t="s">
        <v>34</v>
      </c>
      <c r="B49" s="2" t="s">
        <v>70</v>
      </c>
      <c r="C49" s="2" t="s">
        <v>36</v>
      </c>
      <c r="D49" s="5" t="s">
        <v>72</v>
      </c>
      <c r="E49" s="6" t="s">
        <v>38</v>
      </c>
      <c r="F49" s="7">
        <v>19.578286786155001</v>
      </c>
      <c r="G49" s="7">
        <v>78</v>
      </c>
      <c r="H49" s="7">
        <v>339.22751616159701</v>
      </c>
    </row>
    <row r="50" spans="1:8" ht="15" customHeight="1" x14ac:dyDescent="0.3">
      <c r="A50" s="2" t="s">
        <v>34</v>
      </c>
      <c r="B50" s="2" t="s">
        <v>70</v>
      </c>
      <c r="C50" s="2" t="s">
        <v>36</v>
      </c>
      <c r="D50" s="5" t="s">
        <v>73</v>
      </c>
      <c r="E50" s="6" t="s">
        <v>38</v>
      </c>
      <c r="F50" s="7">
        <v>19.481302212943898</v>
      </c>
      <c r="G50" s="7">
        <v>78</v>
      </c>
      <c r="H50" s="7">
        <v>334.10263158757698</v>
      </c>
    </row>
    <row r="51" spans="1:8" ht="15" customHeight="1" x14ac:dyDescent="0.3">
      <c r="A51" s="2" t="s">
        <v>45</v>
      </c>
      <c r="B51" s="2" t="s">
        <v>66</v>
      </c>
      <c r="C51" s="2" t="s">
        <v>36</v>
      </c>
      <c r="D51" s="5" t="s">
        <v>74</v>
      </c>
      <c r="E51" s="6" t="s">
        <v>38</v>
      </c>
      <c r="F51" s="7">
        <v>27.703059782991399</v>
      </c>
      <c r="G51" s="7">
        <v>83.5</v>
      </c>
      <c r="H51" s="7">
        <v>213.79483726967999</v>
      </c>
    </row>
    <row r="52" spans="1:8" ht="15" customHeight="1" x14ac:dyDescent="0.3">
      <c r="A52" s="2" t="s">
        <v>45</v>
      </c>
      <c r="B52" s="2" t="s">
        <v>66</v>
      </c>
      <c r="C52" s="2" t="s">
        <v>36</v>
      </c>
      <c r="D52" s="5" t="s">
        <v>75</v>
      </c>
      <c r="E52" s="6" t="s">
        <v>38</v>
      </c>
      <c r="F52" s="7">
        <v>27.575918526677</v>
      </c>
      <c r="G52" s="7">
        <v>83.5</v>
      </c>
      <c r="H52" s="7">
        <v>230.19168830338299</v>
      </c>
    </row>
    <row r="53" spans="1:8" ht="15" customHeight="1" x14ac:dyDescent="0.3">
      <c r="A53" s="2" t="s">
        <v>45</v>
      </c>
      <c r="B53" s="2" t="s">
        <v>66</v>
      </c>
      <c r="C53" s="2" t="s">
        <v>36</v>
      </c>
      <c r="D53" s="5" t="s">
        <v>76</v>
      </c>
      <c r="E53" s="6" t="s">
        <v>38</v>
      </c>
      <c r="F53" s="7">
        <v>27.257791118773302</v>
      </c>
      <c r="G53" s="7">
        <v>83.5</v>
      </c>
      <c r="H53" s="7">
        <v>251.765651001126</v>
      </c>
    </row>
    <row r="54" spans="1:8" ht="15" customHeight="1" x14ac:dyDescent="0.3">
      <c r="A54" s="2" t="s">
        <v>45</v>
      </c>
      <c r="B54" s="2" t="s">
        <v>70</v>
      </c>
      <c r="C54" s="2" t="s">
        <v>36</v>
      </c>
      <c r="D54" s="5" t="s">
        <v>77</v>
      </c>
      <c r="E54" s="6" t="s">
        <v>38</v>
      </c>
      <c r="F54" s="7">
        <v>16.707765911901099</v>
      </c>
      <c r="G54" s="7">
        <v>82</v>
      </c>
      <c r="H54" s="7">
        <v>333.59145767422899</v>
      </c>
    </row>
    <row r="55" spans="1:8" ht="15" customHeight="1" x14ac:dyDescent="0.3">
      <c r="A55" s="2" t="s">
        <v>45</v>
      </c>
      <c r="B55" s="2" t="s">
        <v>70</v>
      </c>
      <c r="C55" s="2" t="s">
        <v>36</v>
      </c>
      <c r="D55" s="5" t="s">
        <v>78</v>
      </c>
      <c r="E55" s="6" t="s">
        <v>38</v>
      </c>
      <c r="F55" s="7">
        <v>16.730843587903301</v>
      </c>
      <c r="G55" s="7">
        <v>82</v>
      </c>
      <c r="H55" s="7">
        <v>340.199369774437</v>
      </c>
    </row>
    <row r="56" spans="1:8" ht="15" customHeight="1" x14ac:dyDescent="0.3">
      <c r="A56" s="2" t="s">
        <v>45</v>
      </c>
      <c r="B56" s="2" t="s">
        <v>70</v>
      </c>
      <c r="C56" s="2" t="s">
        <v>36</v>
      </c>
      <c r="D56" s="5" t="s">
        <v>79</v>
      </c>
      <c r="E56" s="6" t="s">
        <v>38</v>
      </c>
      <c r="F56" s="7">
        <v>16.549711469358801</v>
      </c>
      <c r="G56" s="7">
        <v>82</v>
      </c>
      <c r="H56" s="7">
        <v>331.48060039428498</v>
      </c>
    </row>
    <row r="57" spans="1:8" ht="15" customHeight="1" x14ac:dyDescent="0.3">
      <c r="A57" s="2" t="s">
        <v>34</v>
      </c>
      <c r="B57" s="2" t="s">
        <v>80</v>
      </c>
      <c r="C57" s="2" t="s">
        <v>36</v>
      </c>
      <c r="D57" s="5" t="s">
        <v>81</v>
      </c>
      <c r="E57" s="6" t="s">
        <v>38</v>
      </c>
      <c r="F57" s="7">
        <v>29.749878037930198</v>
      </c>
      <c r="G57" s="7">
        <v>79</v>
      </c>
      <c r="H57" s="7">
        <v>257.22424041920101</v>
      </c>
    </row>
    <row r="58" spans="1:8" ht="15" customHeight="1" x14ac:dyDescent="0.3">
      <c r="A58" s="2" t="s">
        <v>34</v>
      </c>
      <c r="B58" s="2" t="s">
        <v>80</v>
      </c>
      <c r="C58" s="2" t="s">
        <v>36</v>
      </c>
      <c r="D58" s="5" t="s">
        <v>82</v>
      </c>
      <c r="E58" s="6" t="s">
        <v>38</v>
      </c>
      <c r="F58" s="7">
        <v>29.091073187216299</v>
      </c>
      <c r="G58" s="7">
        <v>79</v>
      </c>
      <c r="H58" s="7">
        <v>271.32261594476302</v>
      </c>
    </row>
    <row r="59" spans="1:8" ht="15" customHeight="1" x14ac:dyDescent="0.3">
      <c r="A59" s="2" t="s">
        <v>34</v>
      </c>
      <c r="B59" s="2" t="s">
        <v>80</v>
      </c>
      <c r="C59" s="2" t="s">
        <v>36</v>
      </c>
      <c r="D59" s="5" t="s">
        <v>83</v>
      </c>
      <c r="E59" s="6" t="s">
        <v>38</v>
      </c>
      <c r="F59" s="7">
        <v>29.479366571973198</v>
      </c>
      <c r="G59" s="7">
        <v>79</v>
      </c>
      <c r="H59" s="7">
        <v>272.83726724109198</v>
      </c>
    </row>
    <row r="60" spans="1:8" ht="15" customHeight="1" x14ac:dyDescent="0.3">
      <c r="A60" s="2" t="s">
        <v>34</v>
      </c>
      <c r="B60" s="2" t="s">
        <v>84</v>
      </c>
      <c r="C60" s="2" t="s">
        <v>36</v>
      </c>
      <c r="D60" s="5" t="s">
        <v>85</v>
      </c>
      <c r="E60" s="6" t="s">
        <v>38</v>
      </c>
      <c r="F60" s="7">
        <v>23.121701068998899</v>
      </c>
      <c r="G60" s="7">
        <v>78</v>
      </c>
      <c r="H60" s="7">
        <v>335.033333597347</v>
      </c>
    </row>
    <row r="61" spans="1:8" ht="15" customHeight="1" x14ac:dyDescent="0.3">
      <c r="A61" s="2" t="s">
        <v>34</v>
      </c>
      <c r="B61" s="2" t="s">
        <v>84</v>
      </c>
      <c r="C61" s="2" t="s">
        <v>36</v>
      </c>
      <c r="D61" s="5" t="s">
        <v>86</v>
      </c>
      <c r="E61" s="6" t="s">
        <v>38</v>
      </c>
      <c r="F61" s="7">
        <v>23.2626320387627</v>
      </c>
      <c r="G61" s="7">
        <v>78</v>
      </c>
      <c r="H61" s="7">
        <v>344.02171647039302</v>
      </c>
    </row>
    <row r="62" spans="1:8" ht="15" customHeight="1" x14ac:dyDescent="0.3">
      <c r="A62" s="2" t="s">
        <v>34</v>
      </c>
      <c r="B62" s="2" t="s">
        <v>84</v>
      </c>
      <c r="C62" s="2" t="s">
        <v>36</v>
      </c>
      <c r="D62" s="5" t="s">
        <v>87</v>
      </c>
      <c r="E62" s="6" t="s">
        <v>38</v>
      </c>
      <c r="F62" s="7">
        <v>22.98818846595</v>
      </c>
      <c r="G62" s="7">
        <v>78</v>
      </c>
      <c r="H62" s="7">
        <v>324.368873329959</v>
      </c>
    </row>
    <row r="63" spans="1:8" ht="15" customHeight="1" x14ac:dyDescent="0.3">
      <c r="A63" s="2" t="s">
        <v>45</v>
      </c>
      <c r="B63" s="2" t="s">
        <v>80</v>
      </c>
      <c r="C63" s="2" t="s">
        <v>36</v>
      </c>
      <c r="D63" s="5" t="s">
        <v>88</v>
      </c>
      <c r="E63" s="6" t="s">
        <v>38</v>
      </c>
      <c r="F63" s="7">
        <v>27.432467999133198</v>
      </c>
      <c r="G63" s="7">
        <v>83.5</v>
      </c>
      <c r="H63" s="7">
        <v>239.108323629974</v>
      </c>
    </row>
    <row r="64" spans="1:8" ht="15" customHeight="1" x14ac:dyDescent="0.3">
      <c r="A64" s="2" t="s">
        <v>45</v>
      </c>
      <c r="B64" s="2" t="s">
        <v>80</v>
      </c>
      <c r="C64" s="2" t="s">
        <v>36</v>
      </c>
      <c r="D64" s="5" t="s">
        <v>89</v>
      </c>
      <c r="E64" s="6" t="s">
        <v>38</v>
      </c>
      <c r="F64" s="7">
        <v>27.359900892805602</v>
      </c>
      <c r="G64" s="7">
        <v>83.5</v>
      </c>
      <c r="H64" s="7">
        <v>240.70365590272201</v>
      </c>
    </row>
    <row r="65" spans="1:8" ht="15" customHeight="1" x14ac:dyDescent="0.3">
      <c r="A65" s="2" t="s">
        <v>45</v>
      </c>
      <c r="B65" s="2" t="s">
        <v>80</v>
      </c>
      <c r="C65" s="2" t="s">
        <v>36</v>
      </c>
      <c r="D65" s="5" t="s">
        <v>90</v>
      </c>
      <c r="E65" s="6" t="s">
        <v>38</v>
      </c>
      <c r="F65" s="7">
        <v>27.291498149158802</v>
      </c>
      <c r="G65" s="7">
        <v>83.5</v>
      </c>
      <c r="H65" s="7">
        <v>265.24057324923098</v>
      </c>
    </row>
    <row r="66" spans="1:8" ht="15" customHeight="1" x14ac:dyDescent="0.3">
      <c r="A66" s="2" t="s">
        <v>45</v>
      </c>
      <c r="B66" s="2" t="s">
        <v>84</v>
      </c>
      <c r="C66" s="2" t="s">
        <v>36</v>
      </c>
      <c r="D66" s="5" t="s">
        <v>91</v>
      </c>
      <c r="E66" s="6" t="s">
        <v>38</v>
      </c>
      <c r="F66" s="7">
        <v>20.361137922306899</v>
      </c>
      <c r="G66" s="7">
        <v>82</v>
      </c>
      <c r="H66" s="7">
        <v>322.782966964438</v>
      </c>
    </row>
    <row r="67" spans="1:8" ht="15" customHeight="1" x14ac:dyDescent="0.3">
      <c r="A67" s="2" t="s">
        <v>45</v>
      </c>
      <c r="B67" s="2" t="s">
        <v>84</v>
      </c>
      <c r="C67" s="2" t="s">
        <v>36</v>
      </c>
      <c r="D67" s="5" t="s">
        <v>92</v>
      </c>
      <c r="E67" s="6" t="s">
        <v>38</v>
      </c>
      <c r="F67" s="7">
        <v>20.0870502757843</v>
      </c>
      <c r="G67" s="7">
        <v>82</v>
      </c>
      <c r="H67" s="7">
        <v>331.70382653528998</v>
      </c>
    </row>
    <row r="68" spans="1:8" ht="15" customHeight="1" x14ac:dyDescent="0.3">
      <c r="A68" s="2" t="s">
        <v>45</v>
      </c>
      <c r="B68" s="2" t="s">
        <v>84</v>
      </c>
      <c r="C68" s="2" t="s">
        <v>36</v>
      </c>
      <c r="D68" s="5" t="s">
        <v>93</v>
      </c>
      <c r="E68" s="6" t="s">
        <v>38</v>
      </c>
      <c r="F68" s="7">
        <v>20.215639059930599</v>
      </c>
      <c r="G68" s="7">
        <v>82</v>
      </c>
      <c r="H68" s="7">
        <v>330.21971810450702</v>
      </c>
    </row>
    <row r="69" spans="1:8" ht="15" customHeight="1" x14ac:dyDescent="0.3">
      <c r="A69" s="2" t="s">
        <v>34</v>
      </c>
      <c r="B69" s="2" t="s">
        <v>94</v>
      </c>
      <c r="C69" s="2" t="s">
        <v>36</v>
      </c>
      <c r="D69" s="5" t="s">
        <v>95</v>
      </c>
      <c r="E69" s="6" t="s">
        <v>38</v>
      </c>
      <c r="F69" s="7">
        <v>31.321394269222299</v>
      </c>
      <c r="G69" s="7">
        <v>79</v>
      </c>
      <c r="H69" s="7">
        <v>231.87950013934201</v>
      </c>
    </row>
    <row r="70" spans="1:8" ht="15" customHeight="1" x14ac:dyDescent="0.3">
      <c r="A70" s="2" t="s">
        <v>34</v>
      </c>
      <c r="B70" s="2" t="s">
        <v>94</v>
      </c>
      <c r="C70" s="2" t="s">
        <v>36</v>
      </c>
      <c r="D70" s="5" t="s">
        <v>96</v>
      </c>
      <c r="E70" s="6" t="s">
        <v>38</v>
      </c>
      <c r="F70" s="7">
        <v>31.678433336215001</v>
      </c>
      <c r="G70" s="7">
        <v>79</v>
      </c>
      <c r="H70" s="7">
        <v>216.27804627585499</v>
      </c>
    </row>
    <row r="71" spans="1:8" ht="15" customHeight="1" x14ac:dyDescent="0.3">
      <c r="A71" s="2" t="s">
        <v>34</v>
      </c>
      <c r="B71" s="2" t="s">
        <v>94</v>
      </c>
      <c r="C71" s="2" t="s">
        <v>36</v>
      </c>
      <c r="D71" s="5" t="s">
        <v>97</v>
      </c>
      <c r="E71" s="6" t="s">
        <v>38</v>
      </c>
      <c r="F71" s="7">
        <v>31.388478849561899</v>
      </c>
      <c r="G71" s="7">
        <v>79</v>
      </c>
      <c r="H71" s="7">
        <v>232.04051634883299</v>
      </c>
    </row>
    <row r="72" spans="1:8" ht="15" customHeight="1" x14ac:dyDescent="0.3">
      <c r="A72" s="2" t="s">
        <v>34</v>
      </c>
      <c r="B72" s="2" t="s">
        <v>98</v>
      </c>
      <c r="C72" s="2" t="s">
        <v>36</v>
      </c>
      <c r="D72" s="5" t="s">
        <v>99</v>
      </c>
      <c r="E72" s="6" t="s">
        <v>38</v>
      </c>
      <c r="F72" s="7">
        <v>26.438621943193599</v>
      </c>
      <c r="G72" s="7">
        <v>78</v>
      </c>
      <c r="H72" s="7">
        <v>352.58426333674697</v>
      </c>
    </row>
    <row r="73" spans="1:8" ht="15" customHeight="1" x14ac:dyDescent="0.3">
      <c r="A73" s="2" t="s">
        <v>34</v>
      </c>
      <c r="B73" s="2" t="s">
        <v>98</v>
      </c>
      <c r="C73" s="2" t="s">
        <v>36</v>
      </c>
      <c r="D73" s="5" t="s">
        <v>100</v>
      </c>
      <c r="E73" s="6" t="s">
        <v>38</v>
      </c>
      <c r="F73" s="7">
        <v>26.6840247536494</v>
      </c>
      <c r="G73" s="7">
        <v>78</v>
      </c>
      <c r="H73" s="7">
        <v>338.42971147543699</v>
      </c>
    </row>
    <row r="74" spans="1:8" ht="15" customHeight="1" x14ac:dyDescent="0.3">
      <c r="A74" s="2" t="s">
        <v>34</v>
      </c>
      <c r="B74" s="2" t="s">
        <v>98</v>
      </c>
      <c r="C74" s="2" t="s">
        <v>36</v>
      </c>
      <c r="D74" s="5" t="s">
        <v>101</v>
      </c>
      <c r="E74" s="6" t="s">
        <v>38</v>
      </c>
      <c r="F74" s="7">
        <v>26.3017892193336</v>
      </c>
      <c r="G74" s="7">
        <v>78</v>
      </c>
      <c r="H74" s="7">
        <v>344.41181482028901</v>
      </c>
    </row>
    <row r="75" spans="1:8" ht="15" customHeight="1" x14ac:dyDescent="0.3">
      <c r="A75" s="2" t="s">
        <v>45</v>
      </c>
      <c r="B75" s="2" t="s">
        <v>94</v>
      </c>
      <c r="C75" s="2" t="s">
        <v>36</v>
      </c>
      <c r="D75" s="5" t="s">
        <v>102</v>
      </c>
      <c r="E75" s="6" t="s">
        <v>38</v>
      </c>
      <c r="F75" s="7">
        <v>28.084403832116799</v>
      </c>
      <c r="G75" s="7">
        <v>83.5</v>
      </c>
      <c r="H75" s="7">
        <v>222.241569899312</v>
      </c>
    </row>
    <row r="76" spans="1:8" ht="15" customHeight="1" x14ac:dyDescent="0.3">
      <c r="A76" s="2" t="s">
        <v>45</v>
      </c>
      <c r="B76" s="2" t="s">
        <v>94</v>
      </c>
      <c r="C76" s="2" t="s">
        <v>36</v>
      </c>
      <c r="D76" s="5" t="s">
        <v>103</v>
      </c>
      <c r="E76" s="6" t="s">
        <v>38</v>
      </c>
      <c r="F76" s="7">
        <v>28.017788598567801</v>
      </c>
      <c r="G76" s="7">
        <v>83.5</v>
      </c>
      <c r="H76" s="7">
        <v>215.33067248927901</v>
      </c>
    </row>
    <row r="77" spans="1:8" ht="15" customHeight="1" x14ac:dyDescent="0.3">
      <c r="A77" s="2" t="s">
        <v>45</v>
      </c>
      <c r="B77" s="2" t="s">
        <v>94</v>
      </c>
      <c r="C77" s="2" t="s">
        <v>36</v>
      </c>
      <c r="D77" s="5" t="s">
        <v>104</v>
      </c>
      <c r="E77" s="6" t="s">
        <v>38</v>
      </c>
      <c r="F77" s="7">
        <v>27.645915697449698</v>
      </c>
      <c r="G77" s="7">
        <v>83.5</v>
      </c>
      <c r="H77" s="7">
        <v>245.97682169263399</v>
      </c>
    </row>
    <row r="78" spans="1:8" ht="15" customHeight="1" x14ac:dyDescent="0.3">
      <c r="A78" s="2" t="s">
        <v>45</v>
      </c>
      <c r="B78" s="2" t="s">
        <v>98</v>
      </c>
      <c r="C78" s="2" t="s">
        <v>36</v>
      </c>
      <c r="D78" s="5" t="s">
        <v>105</v>
      </c>
      <c r="E78" s="6" t="s">
        <v>38</v>
      </c>
      <c r="F78" s="7">
        <v>23.780550297167601</v>
      </c>
      <c r="G78" s="7">
        <v>82</v>
      </c>
      <c r="H78" s="7">
        <v>258.533060500933</v>
      </c>
    </row>
    <row r="79" spans="1:8" ht="15" customHeight="1" x14ac:dyDescent="0.3">
      <c r="A79" s="2" t="s">
        <v>45</v>
      </c>
      <c r="B79" s="2" t="s">
        <v>98</v>
      </c>
      <c r="C79" s="2" t="s">
        <v>36</v>
      </c>
      <c r="D79" s="5" t="s">
        <v>106</v>
      </c>
      <c r="E79" s="6" t="s">
        <v>38</v>
      </c>
      <c r="F79" s="7">
        <v>23.581856011675601</v>
      </c>
      <c r="G79" s="7">
        <v>82</v>
      </c>
      <c r="H79" s="7">
        <v>273.60909815562098</v>
      </c>
    </row>
    <row r="80" spans="1:8" ht="15" customHeight="1" x14ac:dyDescent="0.3">
      <c r="A80" s="2" t="s">
        <v>45</v>
      </c>
      <c r="B80" s="2" t="s">
        <v>98</v>
      </c>
      <c r="C80" s="2" t="s">
        <v>36</v>
      </c>
      <c r="D80" s="5" t="s">
        <v>107</v>
      </c>
      <c r="E80" s="6" t="s">
        <v>38</v>
      </c>
      <c r="F80" s="7">
        <v>23.324125729044699</v>
      </c>
      <c r="G80" s="7">
        <v>82</v>
      </c>
      <c r="H80" s="7">
        <v>276.419887642709</v>
      </c>
    </row>
    <row r="81" spans="1:8" ht="15" customHeight="1" x14ac:dyDescent="0.3">
      <c r="A81" s="2" t="s">
        <v>34</v>
      </c>
      <c r="B81" s="2" t="s">
        <v>108</v>
      </c>
      <c r="C81" s="2" t="s">
        <v>36</v>
      </c>
      <c r="D81" s="5" t="s">
        <v>109</v>
      </c>
      <c r="E81" s="6" t="s">
        <v>38</v>
      </c>
      <c r="F81" s="7">
        <v>28.4736257235202</v>
      </c>
      <c r="G81" s="7">
        <v>79</v>
      </c>
      <c r="H81" s="7">
        <v>245.203174727934</v>
      </c>
    </row>
    <row r="82" spans="1:8" ht="15" customHeight="1" x14ac:dyDescent="0.3">
      <c r="A82" s="2" t="s">
        <v>34</v>
      </c>
      <c r="B82" s="2" t="s">
        <v>108</v>
      </c>
      <c r="C82" s="2" t="s">
        <v>36</v>
      </c>
      <c r="D82" s="5" t="s">
        <v>110</v>
      </c>
      <c r="E82" s="6" t="s">
        <v>38</v>
      </c>
      <c r="F82" s="7">
        <v>27.886765991997599</v>
      </c>
      <c r="G82" s="7">
        <v>79</v>
      </c>
      <c r="H82" s="7">
        <v>238.90664826991201</v>
      </c>
    </row>
    <row r="83" spans="1:8" ht="15" customHeight="1" x14ac:dyDescent="0.3">
      <c r="A83" s="2" t="s">
        <v>34</v>
      </c>
      <c r="B83" s="2" t="s">
        <v>108</v>
      </c>
      <c r="C83" s="2" t="s">
        <v>36</v>
      </c>
      <c r="D83" s="5" t="s">
        <v>111</v>
      </c>
      <c r="E83" s="6" t="s">
        <v>38</v>
      </c>
      <c r="F83" s="7">
        <v>27.999029623595501</v>
      </c>
      <c r="G83" s="7">
        <v>79</v>
      </c>
      <c r="H83" s="7">
        <v>222.76555605662</v>
      </c>
    </row>
    <row r="84" spans="1:8" ht="15" customHeight="1" x14ac:dyDescent="0.3">
      <c r="A84" s="2" t="s">
        <v>34</v>
      </c>
      <c r="B84" s="2" t="s">
        <v>112</v>
      </c>
      <c r="C84" s="2" t="s">
        <v>36</v>
      </c>
      <c r="D84" s="5" t="s">
        <v>113</v>
      </c>
      <c r="E84" s="6" t="s">
        <v>38</v>
      </c>
      <c r="F84" s="7">
        <v>30.042208485257799</v>
      </c>
      <c r="G84" s="7">
        <v>78</v>
      </c>
      <c r="H84" s="7">
        <v>329.307123746564</v>
      </c>
    </row>
    <row r="85" spans="1:8" ht="15" customHeight="1" x14ac:dyDescent="0.3">
      <c r="A85" s="2" t="s">
        <v>34</v>
      </c>
      <c r="B85" s="2" t="s">
        <v>112</v>
      </c>
      <c r="C85" s="2" t="s">
        <v>36</v>
      </c>
      <c r="D85" s="5" t="s">
        <v>114</v>
      </c>
      <c r="E85" s="6" t="s">
        <v>38</v>
      </c>
      <c r="F85" s="7">
        <v>30.223941145325401</v>
      </c>
      <c r="G85" s="7">
        <v>78</v>
      </c>
      <c r="H85" s="7">
        <v>331.37331689360002</v>
      </c>
    </row>
    <row r="86" spans="1:8" ht="15" customHeight="1" x14ac:dyDescent="0.3">
      <c r="A86" s="2" t="s">
        <v>34</v>
      </c>
      <c r="B86" s="2" t="s">
        <v>112</v>
      </c>
      <c r="C86" s="2" t="s">
        <v>36</v>
      </c>
      <c r="D86" s="5" t="s">
        <v>115</v>
      </c>
      <c r="E86" s="6" t="s">
        <v>38</v>
      </c>
      <c r="F86" s="7">
        <v>29.613768005577398</v>
      </c>
      <c r="G86" s="7">
        <v>78</v>
      </c>
      <c r="H86" s="7">
        <v>332.639174107374</v>
      </c>
    </row>
    <row r="87" spans="1:8" ht="15" customHeight="1" x14ac:dyDescent="0.3">
      <c r="A87" s="2" t="s">
        <v>45</v>
      </c>
      <c r="B87" s="2" t="s">
        <v>108</v>
      </c>
      <c r="C87" s="2" t="s">
        <v>36</v>
      </c>
      <c r="D87" s="5" t="s">
        <v>116</v>
      </c>
      <c r="E87" s="6" t="s">
        <v>38</v>
      </c>
      <c r="F87" s="7">
        <v>28.362554417662501</v>
      </c>
      <c r="G87" s="7">
        <v>83.5</v>
      </c>
      <c r="H87" s="7">
        <v>202.666101620635</v>
      </c>
    </row>
    <row r="88" spans="1:8" ht="15" customHeight="1" x14ac:dyDescent="0.3">
      <c r="A88" s="2" t="s">
        <v>45</v>
      </c>
      <c r="B88" s="2" t="s">
        <v>108</v>
      </c>
      <c r="C88" s="2" t="s">
        <v>36</v>
      </c>
      <c r="D88" s="5" t="s">
        <v>117</v>
      </c>
      <c r="E88" s="6" t="s">
        <v>38</v>
      </c>
      <c r="F88" s="7">
        <v>28.085154020835301</v>
      </c>
      <c r="G88" s="7">
        <v>83.5</v>
      </c>
      <c r="H88" s="7">
        <v>228.769424466027</v>
      </c>
    </row>
    <row r="89" spans="1:8" ht="15" customHeight="1" x14ac:dyDescent="0.3">
      <c r="A89" s="2" t="s">
        <v>45</v>
      </c>
      <c r="B89" s="2" t="s">
        <v>108</v>
      </c>
      <c r="C89" s="2" t="s">
        <v>36</v>
      </c>
      <c r="D89" s="5" t="s">
        <v>118</v>
      </c>
      <c r="E89" s="6" t="s">
        <v>38</v>
      </c>
      <c r="F89" s="7">
        <v>28.059557929378698</v>
      </c>
      <c r="G89" s="7">
        <v>83.5</v>
      </c>
      <c r="H89" s="7">
        <v>228.955521454565</v>
      </c>
    </row>
    <row r="90" spans="1:8" ht="15" customHeight="1" x14ac:dyDescent="0.3">
      <c r="A90" s="2" t="s">
        <v>45</v>
      </c>
      <c r="B90" s="2" t="s">
        <v>112</v>
      </c>
      <c r="C90" s="2" t="s">
        <v>36</v>
      </c>
      <c r="D90" s="5" t="s">
        <v>119</v>
      </c>
      <c r="E90" s="6" t="s">
        <v>38</v>
      </c>
      <c r="F90" s="7">
        <v>26.1111505204431</v>
      </c>
      <c r="G90" s="7">
        <v>83</v>
      </c>
      <c r="H90" s="7">
        <v>262.57400438333002</v>
      </c>
    </row>
    <row r="91" spans="1:8" ht="15" customHeight="1" x14ac:dyDescent="0.3">
      <c r="A91" s="2" t="s">
        <v>45</v>
      </c>
      <c r="B91" s="2" t="s">
        <v>112</v>
      </c>
      <c r="C91" s="2" t="s">
        <v>36</v>
      </c>
      <c r="D91" s="5" t="s">
        <v>120</v>
      </c>
      <c r="E91" s="6" t="s">
        <v>38</v>
      </c>
      <c r="F91" s="7">
        <v>26.015247086481999</v>
      </c>
      <c r="G91" s="7">
        <v>83</v>
      </c>
      <c r="H91" s="7">
        <v>277.34896163336299</v>
      </c>
    </row>
    <row r="92" spans="1:8" ht="15" customHeight="1" x14ac:dyDescent="0.3">
      <c r="A92" s="2" t="s">
        <v>45</v>
      </c>
      <c r="B92" s="2" t="s">
        <v>112</v>
      </c>
      <c r="C92" s="2" t="s">
        <v>36</v>
      </c>
      <c r="D92" s="5" t="s">
        <v>121</v>
      </c>
      <c r="E92" s="6" t="s">
        <v>38</v>
      </c>
      <c r="F92" s="7">
        <v>25.571977087068799</v>
      </c>
      <c r="G92" s="7">
        <v>83</v>
      </c>
      <c r="H92" s="7">
        <v>281.74188896533502</v>
      </c>
    </row>
    <row r="93" spans="1:8" ht="15" customHeight="1" x14ac:dyDescent="0.3">
      <c r="A93" s="2" t="s">
        <v>34</v>
      </c>
      <c r="B93" s="2" t="s">
        <v>122</v>
      </c>
      <c r="C93" s="2" t="s">
        <v>36</v>
      </c>
      <c r="D93" s="5" t="s">
        <v>123</v>
      </c>
      <c r="E93" s="6" t="s">
        <v>38</v>
      </c>
      <c r="G93" s="7" t="s">
        <v>124</v>
      </c>
      <c r="H93" s="7" t="s">
        <v>124</v>
      </c>
    </row>
    <row r="94" spans="1:8" ht="15" customHeight="1" x14ac:dyDescent="0.3">
      <c r="A94" s="2" t="s">
        <v>34</v>
      </c>
      <c r="B94" s="2" t="s">
        <v>122</v>
      </c>
      <c r="C94" s="2" t="s">
        <v>36</v>
      </c>
      <c r="D94" s="5" t="s">
        <v>125</v>
      </c>
      <c r="E94" s="6" t="s">
        <v>38</v>
      </c>
      <c r="G94" s="7" t="s">
        <v>124</v>
      </c>
      <c r="H94" s="7" t="s">
        <v>124</v>
      </c>
    </row>
    <row r="95" spans="1:8" ht="15" customHeight="1" x14ac:dyDescent="0.3">
      <c r="A95" s="2" t="s">
        <v>34</v>
      </c>
      <c r="B95" s="2" t="s">
        <v>122</v>
      </c>
      <c r="C95" s="2" t="s">
        <v>36</v>
      </c>
      <c r="D95" s="5" t="s">
        <v>126</v>
      </c>
      <c r="E95" s="6" t="s">
        <v>38</v>
      </c>
      <c r="G95" s="7" t="s">
        <v>124</v>
      </c>
      <c r="H95" s="7" t="s">
        <v>124</v>
      </c>
    </row>
    <row r="96" spans="1:8" ht="15" customHeight="1" x14ac:dyDescent="0.3">
      <c r="A96" s="2" t="s">
        <v>34</v>
      </c>
      <c r="B96" s="2" t="s">
        <v>127</v>
      </c>
      <c r="C96" s="2" t="s">
        <v>36</v>
      </c>
      <c r="D96" s="5" t="s">
        <v>128</v>
      </c>
      <c r="E96" s="6" t="s">
        <v>38</v>
      </c>
      <c r="G96" s="7" t="s">
        <v>124</v>
      </c>
      <c r="H96" s="7" t="s">
        <v>124</v>
      </c>
    </row>
    <row r="97" spans="1:8" ht="15" customHeight="1" x14ac:dyDescent="0.3">
      <c r="A97" s="2" t="s">
        <v>34</v>
      </c>
      <c r="B97" s="2" t="s">
        <v>127</v>
      </c>
      <c r="C97" s="2" t="s">
        <v>36</v>
      </c>
      <c r="D97" s="5" t="s">
        <v>129</v>
      </c>
      <c r="E97" s="6" t="s">
        <v>38</v>
      </c>
      <c r="G97" s="7" t="s">
        <v>124</v>
      </c>
      <c r="H97" s="7" t="s">
        <v>124</v>
      </c>
    </row>
    <row r="98" spans="1:8" ht="15" customHeight="1" x14ac:dyDescent="0.3">
      <c r="A98" s="2" t="s">
        <v>34</v>
      </c>
      <c r="B98" s="2" t="s">
        <v>127</v>
      </c>
      <c r="C98" s="2" t="s">
        <v>36</v>
      </c>
      <c r="D98" s="5" t="s">
        <v>130</v>
      </c>
      <c r="E98" s="6" t="s">
        <v>38</v>
      </c>
      <c r="G98" s="7">
        <v>70.5</v>
      </c>
      <c r="H98" s="7">
        <v>147.21709768584401</v>
      </c>
    </row>
    <row r="99" spans="1:8" ht="15" customHeight="1" x14ac:dyDescent="0.3">
      <c r="A99" s="2" t="s">
        <v>45</v>
      </c>
      <c r="B99" s="2" t="s">
        <v>122</v>
      </c>
      <c r="C99" s="2" t="s">
        <v>36</v>
      </c>
      <c r="D99" s="5" t="s">
        <v>131</v>
      </c>
      <c r="E99" s="6" t="s">
        <v>38</v>
      </c>
      <c r="F99" s="7">
        <v>26.644218753122001</v>
      </c>
      <c r="G99" s="7">
        <v>83</v>
      </c>
      <c r="H99" s="7">
        <v>303.16214768021501</v>
      </c>
    </row>
    <row r="100" spans="1:8" ht="15" customHeight="1" x14ac:dyDescent="0.3">
      <c r="A100" s="2" t="s">
        <v>45</v>
      </c>
      <c r="B100" s="2" t="s">
        <v>122</v>
      </c>
      <c r="C100" s="2" t="s">
        <v>36</v>
      </c>
      <c r="D100" s="5" t="s">
        <v>132</v>
      </c>
      <c r="E100" s="6" t="s">
        <v>38</v>
      </c>
      <c r="F100" s="7">
        <v>26.679392809104201</v>
      </c>
      <c r="G100" s="7">
        <v>83</v>
      </c>
      <c r="H100" s="7">
        <v>301.27973133815698</v>
      </c>
    </row>
    <row r="101" spans="1:8" ht="15" customHeight="1" x14ac:dyDescent="0.3">
      <c r="A101" s="2" t="s">
        <v>45</v>
      </c>
      <c r="B101" s="2" t="s">
        <v>122</v>
      </c>
      <c r="C101" s="2" t="s">
        <v>36</v>
      </c>
      <c r="D101" s="5" t="s">
        <v>133</v>
      </c>
      <c r="E101" s="6" t="s">
        <v>38</v>
      </c>
      <c r="F101" s="7">
        <v>26.712823187684201</v>
      </c>
      <c r="G101" s="7">
        <v>83</v>
      </c>
      <c r="H101" s="7">
        <v>273.22400339367101</v>
      </c>
    </row>
    <row r="102" spans="1:8" ht="15" customHeight="1" x14ac:dyDescent="0.3">
      <c r="A102" s="2" t="s">
        <v>45</v>
      </c>
      <c r="B102" s="2" t="s">
        <v>127</v>
      </c>
      <c r="C102" s="2" t="s">
        <v>36</v>
      </c>
      <c r="D102" s="5" t="s">
        <v>134</v>
      </c>
      <c r="E102" s="6" t="s">
        <v>38</v>
      </c>
      <c r="F102" s="7">
        <v>26.6468394538506</v>
      </c>
      <c r="G102" s="7">
        <v>83.5</v>
      </c>
      <c r="H102" s="7">
        <v>267.79634627612302</v>
      </c>
    </row>
    <row r="103" spans="1:8" ht="15" customHeight="1" x14ac:dyDescent="0.3">
      <c r="A103" s="2" t="s">
        <v>45</v>
      </c>
      <c r="B103" s="2" t="s">
        <v>127</v>
      </c>
      <c r="C103" s="2" t="s">
        <v>36</v>
      </c>
      <c r="D103" s="5" t="s">
        <v>135</v>
      </c>
      <c r="E103" s="6" t="s">
        <v>38</v>
      </c>
      <c r="F103" s="7">
        <v>26.6521986079063</v>
      </c>
      <c r="G103" s="7">
        <v>83.5</v>
      </c>
      <c r="H103" s="7">
        <v>278.90040140996302</v>
      </c>
    </row>
    <row r="104" spans="1:8" ht="15" customHeight="1" x14ac:dyDescent="0.3">
      <c r="A104" s="2" t="s">
        <v>45</v>
      </c>
      <c r="B104" s="2" t="s">
        <v>127</v>
      </c>
      <c r="C104" s="2" t="s">
        <v>36</v>
      </c>
      <c r="D104" s="5" t="s">
        <v>136</v>
      </c>
      <c r="E104" s="6" t="s">
        <v>38</v>
      </c>
      <c r="F104" s="7">
        <v>26.666124124757701</v>
      </c>
      <c r="G104" s="7">
        <v>83.5</v>
      </c>
      <c r="H104" s="7">
        <v>289.77505459838602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52"/>
  <sheetViews>
    <sheetView tabSelected="1" topLeftCell="A10" workbookViewId="0">
      <selection activeCell="N57" sqref="N57"/>
    </sheetView>
  </sheetViews>
  <sheetFormatPr defaultRowHeight="10.5" x14ac:dyDescent="0.3"/>
  <cols>
    <col min="2" max="7" width="12" bestFit="1" customWidth="1"/>
    <col min="8" max="8" width="11.33203125" bestFit="1" customWidth="1"/>
    <col min="9" max="9" width="13.33203125" bestFit="1" customWidth="1"/>
    <col min="10" max="10" width="11.83203125" bestFit="1" customWidth="1"/>
    <col min="11" max="11" width="10.83203125" bestFit="1" customWidth="1"/>
    <col min="12" max="12" width="12.1640625" bestFit="1" customWidth="1"/>
  </cols>
  <sheetData>
    <row r="1" spans="1:85" x14ac:dyDescent="0.3">
      <c r="A1" s="2" t="s">
        <v>26</v>
      </c>
      <c r="B1" s="2" t="s">
        <v>34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45</v>
      </c>
      <c r="I1" s="2" t="s">
        <v>45</v>
      </c>
      <c r="J1" s="2" t="s">
        <v>45</v>
      </c>
      <c r="K1" s="2" t="s">
        <v>45</v>
      </c>
      <c r="L1" s="2" t="s">
        <v>45</v>
      </c>
      <c r="M1" s="2" t="s">
        <v>45</v>
      </c>
      <c r="N1" s="2" t="s">
        <v>34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T1" s="2" t="s">
        <v>45</v>
      </c>
      <c r="U1" s="2" t="s">
        <v>45</v>
      </c>
      <c r="V1" s="2" t="s">
        <v>45</v>
      </c>
      <c r="W1" s="2" t="s">
        <v>45</v>
      </c>
      <c r="X1" s="2" t="s">
        <v>45</v>
      </c>
      <c r="Y1" s="2" t="s">
        <v>45</v>
      </c>
      <c r="Z1" s="2" t="s">
        <v>34</v>
      </c>
      <c r="AA1" s="2" t="s">
        <v>34</v>
      </c>
      <c r="AB1" s="2" t="s">
        <v>34</v>
      </c>
      <c r="AC1" s="2" t="s">
        <v>34</v>
      </c>
      <c r="AD1" s="2" t="s">
        <v>34</v>
      </c>
      <c r="AE1" s="2" t="s">
        <v>34</v>
      </c>
      <c r="AF1" s="2" t="s">
        <v>45</v>
      </c>
      <c r="AG1" s="2" t="s">
        <v>45</v>
      </c>
      <c r="AH1" s="2" t="s">
        <v>45</v>
      </c>
      <c r="AI1" s="2" t="s">
        <v>45</v>
      </c>
      <c r="AJ1" s="2" t="s">
        <v>45</v>
      </c>
      <c r="AK1" s="2" t="s">
        <v>45</v>
      </c>
      <c r="AL1" s="2" t="s">
        <v>34</v>
      </c>
      <c r="AM1" s="2" t="s">
        <v>34</v>
      </c>
      <c r="AN1" s="2" t="s">
        <v>34</v>
      </c>
      <c r="AO1" s="2" t="s">
        <v>34</v>
      </c>
      <c r="AP1" s="2" t="s">
        <v>34</v>
      </c>
      <c r="AQ1" s="2" t="s">
        <v>34</v>
      </c>
      <c r="AR1" s="2" t="s">
        <v>45</v>
      </c>
      <c r="AS1" s="2" t="s">
        <v>45</v>
      </c>
      <c r="AT1" s="2" t="s">
        <v>45</v>
      </c>
      <c r="AU1" s="2" t="s">
        <v>45</v>
      </c>
      <c r="AV1" s="2" t="s">
        <v>45</v>
      </c>
      <c r="AW1" s="2" t="s">
        <v>45</v>
      </c>
      <c r="AX1" s="2" t="s">
        <v>34</v>
      </c>
      <c r="AY1" s="2" t="s">
        <v>34</v>
      </c>
      <c r="AZ1" s="2" t="s">
        <v>34</v>
      </c>
      <c r="BA1" s="2" t="s">
        <v>34</v>
      </c>
      <c r="BB1" s="2" t="s">
        <v>34</v>
      </c>
      <c r="BC1" s="2" t="s">
        <v>34</v>
      </c>
      <c r="BD1" s="2" t="s">
        <v>45</v>
      </c>
      <c r="BE1" s="2" t="s">
        <v>45</v>
      </c>
      <c r="BF1" s="2" t="s">
        <v>45</v>
      </c>
      <c r="BG1" s="2" t="s">
        <v>45</v>
      </c>
      <c r="BH1" s="2" t="s">
        <v>45</v>
      </c>
      <c r="BI1" s="2" t="s">
        <v>45</v>
      </c>
      <c r="BJ1" s="2" t="s">
        <v>34</v>
      </c>
      <c r="BK1" s="2" t="s">
        <v>34</v>
      </c>
      <c r="BL1" s="2" t="s">
        <v>34</v>
      </c>
      <c r="BM1" s="2" t="s">
        <v>34</v>
      </c>
      <c r="BN1" s="2" t="s">
        <v>34</v>
      </c>
      <c r="BO1" s="2" t="s">
        <v>34</v>
      </c>
      <c r="BP1" s="2" t="s">
        <v>45</v>
      </c>
      <c r="BQ1" s="2" t="s">
        <v>45</v>
      </c>
      <c r="BR1" s="2" t="s">
        <v>45</v>
      </c>
      <c r="BS1" s="2" t="s">
        <v>45</v>
      </c>
      <c r="BT1" s="2" t="s">
        <v>45</v>
      </c>
      <c r="BU1" s="2" t="s">
        <v>45</v>
      </c>
      <c r="BV1" s="2" t="s">
        <v>34</v>
      </c>
      <c r="BW1" s="2" t="s">
        <v>34</v>
      </c>
      <c r="BX1" s="2" t="s">
        <v>34</v>
      </c>
      <c r="BY1" s="2" t="s">
        <v>34</v>
      </c>
      <c r="BZ1" s="2" t="s">
        <v>34</v>
      </c>
      <c r="CA1" s="2" t="s">
        <v>34</v>
      </c>
      <c r="CB1" s="2" t="s">
        <v>45</v>
      </c>
      <c r="CC1" s="2" t="s">
        <v>45</v>
      </c>
      <c r="CD1" s="2" t="s">
        <v>45</v>
      </c>
      <c r="CE1" s="2" t="s">
        <v>45</v>
      </c>
      <c r="CF1" s="2" t="s">
        <v>45</v>
      </c>
      <c r="CG1" s="2" t="s">
        <v>45</v>
      </c>
    </row>
    <row r="2" spans="1:85" x14ac:dyDescent="0.3">
      <c r="A2" s="2" t="s">
        <v>27</v>
      </c>
      <c r="B2" s="2" t="s">
        <v>35</v>
      </c>
      <c r="C2" s="2" t="s">
        <v>35</v>
      </c>
      <c r="D2" s="2" t="s">
        <v>35</v>
      </c>
      <c r="E2" s="2" t="s">
        <v>41</v>
      </c>
      <c r="F2" s="2" t="s">
        <v>41</v>
      </c>
      <c r="G2" s="2" t="s">
        <v>41</v>
      </c>
      <c r="H2" s="2" t="s">
        <v>35</v>
      </c>
      <c r="I2" s="2" t="s">
        <v>35</v>
      </c>
      <c r="J2" s="2" t="s">
        <v>35</v>
      </c>
      <c r="K2" s="2" t="s">
        <v>41</v>
      </c>
      <c r="L2" s="2" t="s">
        <v>41</v>
      </c>
      <c r="M2" s="2" t="s">
        <v>41</v>
      </c>
      <c r="N2" s="2" t="s">
        <v>52</v>
      </c>
      <c r="O2" s="2" t="s">
        <v>52</v>
      </c>
      <c r="P2" s="2" t="s">
        <v>52</v>
      </c>
      <c r="Q2" s="2" t="s">
        <v>56</v>
      </c>
      <c r="R2" s="2" t="s">
        <v>56</v>
      </c>
      <c r="S2" s="2" t="s">
        <v>56</v>
      </c>
      <c r="T2" s="2" t="s">
        <v>52</v>
      </c>
      <c r="U2" s="2" t="s">
        <v>52</v>
      </c>
      <c r="V2" s="2" t="s">
        <v>52</v>
      </c>
      <c r="W2" s="2" t="s">
        <v>56</v>
      </c>
      <c r="X2" s="2" t="s">
        <v>56</v>
      </c>
      <c r="Y2" s="2" t="s">
        <v>56</v>
      </c>
      <c r="Z2" s="2" t="s">
        <v>66</v>
      </c>
      <c r="AA2" s="2" t="s">
        <v>66</v>
      </c>
      <c r="AB2" s="2" t="s">
        <v>66</v>
      </c>
      <c r="AC2" s="2" t="s">
        <v>70</v>
      </c>
      <c r="AD2" s="2" t="s">
        <v>70</v>
      </c>
      <c r="AE2" s="2" t="s">
        <v>70</v>
      </c>
      <c r="AF2" s="2" t="s">
        <v>66</v>
      </c>
      <c r="AG2" s="2" t="s">
        <v>66</v>
      </c>
      <c r="AH2" s="2" t="s">
        <v>66</v>
      </c>
      <c r="AI2" s="2" t="s">
        <v>70</v>
      </c>
      <c r="AJ2" s="2" t="s">
        <v>70</v>
      </c>
      <c r="AK2" s="2" t="s">
        <v>70</v>
      </c>
      <c r="AL2" s="2" t="s">
        <v>80</v>
      </c>
      <c r="AM2" s="2" t="s">
        <v>80</v>
      </c>
      <c r="AN2" s="2" t="s">
        <v>80</v>
      </c>
      <c r="AO2" s="2" t="s">
        <v>84</v>
      </c>
      <c r="AP2" s="2" t="s">
        <v>84</v>
      </c>
      <c r="AQ2" s="2" t="s">
        <v>84</v>
      </c>
      <c r="AR2" s="2" t="s">
        <v>80</v>
      </c>
      <c r="AS2" s="2" t="s">
        <v>80</v>
      </c>
      <c r="AT2" s="2" t="s">
        <v>80</v>
      </c>
      <c r="AU2" s="2" t="s">
        <v>84</v>
      </c>
      <c r="AV2" s="2" t="s">
        <v>84</v>
      </c>
      <c r="AW2" s="2" t="s">
        <v>84</v>
      </c>
      <c r="AX2" s="2" t="s">
        <v>94</v>
      </c>
      <c r="AY2" s="2" t="s">
        <v>94</v>
      </c>
      <c r="AZ2" s="2" t="s">
        <v>94</v>
      </c>
      <c r="BA2" s="2" t="s">
        <v>98</v>
      </c>
      <c r="BB2" s="2" t="s">
        <v>98</v>
      </c>
      <c r="BC2" s="2" t="s">
        <v>98</v>
      </c>
      <c r="BD2" s="2" t="s">
        <v>94</v>
      </c>
      <c r="BE2" s="2" t="s">
        <v>94</v>
      </c>
      <c r="BF2" s="2" t="s">
        <v>94</v>
      </c>
      <c r="BG2" s="2" t="s">
        <v>98</v>
      </c>
      <c r="BH2" s="2" t="s">
        <v>98</v>
      </c>
      <c r="BI2" s="2" t="s">
        <v>98</v>
      </c>
      <c r="BJ2" s="2" t="s">
        <v>108</v>
      </c>
      <c r="BK2" s="2" t="s">
        <v>108</v>
      </c>
      <c r="BL2" s="2" t="s">
        <v>108</v>
      </c>
      <c r="BM2" s="2" t="s">
        <v>112</v>
      </c>
      <c r="BN2" s="2" t="s">
        <v>112</v>
      </c>
      <c r="BO2" s="2" t="s">
        <v>112</v>
      </c>
      <c r="BP2" s="2" t="s">
        <v>108</v>
      </c>
      <c r="BQ2" s="2" t="s">
        <v>108</v>
      </c>
      <c r="BR2" s="2" t="s">
        <v>108</v>
      </c>
      <c r="BS2" s="2" t="s">
        <v>112</v>
      </c>
      <c r="BT2" s="2" t="s">
        <v>112</v>
      </c>
      <c r="BU2" s="2" t="s">
        <v>112</v>
      </c>
      <c r="BV2" s="2" t="s">
        <v>122</v>
      </c>
      <c r="BW2" s="2" t="s">
        <v>122</v>
      </c>
      <c r="BX2" s="2" t="s">
        <v>122</v>
      </c>
      <c r="BY2" s="2" t="s">
        <v>127</v>
      </c>
      <c r="BZ2" s="2" t="s">
        <v>127</v>
      </c>
      <c r="CA2" s="2" t="s">
        <v>127</v>
      </c>
      <c r="CB2" s="2" t="s">
        <v>122</v>
      </c>
      <c r="CC2" s="2" t="s">
        <v>122</v>
      </c>
      <c r="CD2" s="2" t="s">
        <v>122</v>
      </c>
      <c r="CE2" s="2" t="s">
        <v>127</v>
      </c>
      <c r="CF2" s="2" t="s">
        <v>127</v>
      </c>
      <c r="CG2" s="2" t="s">
        <v>127</v>
      </c>
    </row>
    <row r="3" spans="1:85" x14ac:dyDescent="0.3">
      <c r="A3" s="2" t="s">
        <v>31</v>
      </c>
      <c r="B3" s="7">
        <v>31.231135145738499</v>
      </c>
      <c r="C3" s="7">
        <v>32.4274516090668</v>
      </c>
      <c r="D3" s="7">
        <v>32.339166801437798</v>
      </c>
      <c r="E3" s="7">
        <v>10.5019901099521</v>
      </c>
      <c r="F3" s="7">
        <v>9.9989491096686791</v>
      </c>
      <c r="G3" s="7">
        <v>10.389067276129399</v>
      </c>
      <c r="H3" s="7">
        <v>27.9052769111461</v>
      </c>
      <c r="I3" s="7">
        <v>27.852271718662202</v>
      </c>
      <c r="J3" s="7">
        <v>27.512793372245699</v>
      </c>
      <c r="K3" s="7">
        <v>8.0514570831758494</v>
      </c>
      <c r="L3" s="7">
        <v>8.2033590636174196</v>
      </c>
      <c r="M3" s="7">
        <v>8.8640591583752499</v>
      </c>
      <c r="N3" s="7">
        <v>30.4779367845431</v>
      </c>
      <c r="O3" s="7">
        <v>30.1363886112626</v>
      </c>
      <c r="P3" s="7">
        <v>28.917386169088999</v>
      </c>
      <c r="Q3" s="7">
        <v>16.1668957881339</v>
      </c>
      <c r="R3" s="7">
        <v>16.397319204584399</v>
      </c>
      <c r="S3" s="7">
        <v>16.116607235089798</v>
      </c>
      <c r="T3" s="7">
        <v>27.840725271483699</v>
      </c>
      <c r="U3" s="7">
        <v>27.8566289261138</v>
      </c>
      <c r="V3" s="7">
        <v>27.370712190293499</v>
      </c>
      <c r="W3" s="7">
        <v>13.1954717127847</v>
      </c>
      <c r="X3" s="7">
        <v>13.2456289376056</v>
      </c>
      <c r="Y3" s="7">
        <v>13.0165297066926</v>
      </c>
      <c r="Z3" s="7">
        <v>29.532387195928699</v>
      </c>
      <c r="AA3" s="7">
        <v>29.194761850983099</v>
      </c>
      <c r="AB3" s="7">
        <v>28.912586798180001</v>
      </c>
      <c r="AC3" s="7">
        <v>19.492170285668099</v>
      </c>
      <c r="AD3" s="7">
        <v>19.578286786155001</v>
      </c>
      <c r="AE3" s="7">
        <v>19.481302212943898</v>
      </c>
      <c r="AF3" s="7">
        <v>27.703059782991399</v>
      </c>
      <c r="AG3" s="7">
        <v>27.575918526677</v>
      </c>
      <c r="AH3" s="7">
        <v>27.257791118773302</v>
      </c>
      <c r="AI3" s="7">
        <v>16.707765911901099</v>
      </c>
      <c r="AJ3" s="7">
        <v>16.730843587903301</v>
      </c>
      <c r="AK3" s="7">
        <v>16.549711469358801</v>
      </c>
      <c r="AL3" s="7">
        <v>29.749878037930198</v>
      </c>
      <c r="AM3" s="7">
        <v>29.091073187216299</v>
      </c>
      <c r="AN3" s="7">
        <v>29.479366571973198</v>
      </c>
      <c r="AO3" s="7">
        <v>23.121701068998899</v>
      </c>
      <c r="AP3" s="7">
        <v>23.2626320387627</v>
      </c>
      <c r="AQ3" s="7">
        <v>22.98818846595</v>
      </c>
      <c r="AR3" s="7">
        <v>27.432467999133198</v>
      </c>
      <c r="AS3" s="7">
        <v>27.359900892805602</v>
      </c>
      <c r="AT3" s="7">
        <v>27.291498149158802</v>
      </c>
      <c r="AU3" s="7">
        <v>20.361137922306899</v>
      </c>
      <c r="AV3" s="7">
        <v>20.0870502757843</v>
      </c>
      <c r="AW3" s="7">
        <v>20.215639059930599</v>
      </c>
      <c r="AX3" s="7">
        <v>31.321394269222299</v>
      </c>
      <c r="AY3" s="7">
        <v>31.678433336215001</v>
      </c>
      <c r="AZ3" s="7">
        <v>31.388478849561899</v>
      </c>
      <c r="BA3" s="7">
        <v>26.438621943193599</v>
      </c>
      <c r="BB3" s="7">
        <v>26.6840247536494</v>
      </c>
      <c r="BC3" s="7">
        <v>26.3017892193336</v>
      </c>
      <c r="BD3" s="7">
        <v>28.084403832116799</v>
      </c>
      <c r="BE3" s="7">
        <v>28.017788598567801</v>
      </c>
      <c r="BF3" s="7">
        <v>27.645915697449698</v>
      </c>
      <c r="BG3" s="7">
        <v>23.780550297167601</v>
      </c>
      <c r="BH3" s="7">
        <v>23.581856011675601</v>
      </c>
      <c r="BI3" s="7">
        <v>23.324125729044699</v>
      </c>
      <c r="BJ3" s="7">
        <v>28.4736257235202</v>
      </c>
      <c r="BK3" s="7">
        <v>27.886765991997599</v>
      </c>
      <c r="BL3" s="7">
        <v>27.999029623595501</v>
      </c>
      <c r="BM3" s="7">
        <v>30.042208485257799</v>
      </c>
      <c r="BN3" s="7">
        <v>30.223941145325401</v>
      </c>
      <c r="BO3" s="7">
        <v>29.613768005577398</v>
      </c>
      <c r="BP3" s="7">
        <v>28.362554417662501</v>
      </c>
      <c r="BQ3" s="7">
        <v>28.085154020835301</v>
      </c>
      <c r="BR3" s="7">
        <v>28.059557929378698</v>
      </c>
      <c r="BS3" s="7">
        <v>26.1111505204431</v>
      </c>
      <c r="BT3" s="7">
        <v>26.015247086481999</v>
      </c>
      <c r="BU3" s="7">
        <v>25.571977087068799</v>
      </c>
      <c r="BV3" s="7"/>
      <c r="BW3" s="7"/>
      <c r="BX3" s="7"/>
      <c r="BY3" s="7"/>
      <c r="BZ3" s="7"/>
      <c r="CA3" s="7"/>
      <c r="CB3" s="7">
        <v>26.644218753122001</v>
      </c>
      <c r="CC3" s="7">
        <v>26.679392809104201</v>
      </c>
      <c r="CD3" s="7">
        <v>26.712823187684201</v>
      </c>
      <c r="CE3" s="7">
        <v>26.6468394538506</v>
      </c>
      <c r="CF3" s="7">
        <v>26.6521986079063</v>
      </c>
      <c r="CG3" s="7">
        <v>26.666124124757701</v>
      </c>
    </row>
    <row r="7" spans="1:85" x14ac:dyDescent="0.3">
      <c r="B7" s="22" t="s">
        <v>137</v>
      </c>
      <c r="C7" s="22"/>
      <c r="D7" s="22"/>
      <c r="E7" s="22" t="s">
        <v>45</v>
      </c>
      <c r="F7" s="22"/>
      <c r="G7" s="22"/>
      <c r="K7" s="8" t="s">
        <v>147</v>
      </c>
      <c r="O7" s="8" t="s">
        <v>146</v>
      </c>
    </row>
    <row r="8" spans="1:85" x14ac:dyDescent="0.3">
      <c r="B8" s="8" t="s">
        <v>138</v>
      </c>
      <c r="C8" s="8" t="s">
        <v>139</v>
      </c>
      <c r="D8" s="8" t="s">
        <v>140</v>
      </c>
      <c r="E8" s="8" t="s">
        <v>138</v>
      </c>
      <c r="F8" s="8" t="s">
        <v>139</v>
      </c>
      <c r="G8" s="8" t="s">
        <v>140</v>
      </c>
      <c r="H8" s="8" t="s">
        <v>141</v>
      </c>
      <c r="I8" s="8" t="s">
        <v>142</v>
      </c>
      <c r="K8" s="8" t="s">
        <v>138</v>
      </c>
      <c r="L8" s="8" t="s">
        <v>139</v>
      </c>
      <c r="M8" s="8" t="s">
        <v>140</v>
      </c>
      <c r="O8" s="8" t="s">
        <v>138</v>
      </c>
      <c r="P8" s="8" t="s">
        <v>139</v>
      </c>
      <c r="Q8" s="8" t="s">
        <v>140</v>
      </c>
    </row>
    <row r="9" spans="1:85" x14ac:dyDescent="0.3">
      <c r="A9" s="8" t="s">
        <v>35</v>
      </c>
      <c r="B9" s="9">
        <f>B3</f>
        <v>31.231135145738499</v>
      </c>
      <c r="C9" s="9">
        <f t="shared" ref="C9:D9" si="0">C3</f>
        <v>32.4274516090668</v>
      </c>
      <c r="D9" s="9">
        <f t="shared" si="0"/>
        <v>32.339166801437798</v>
      </c>
      <c r="E9" s="9">
        <f>H3</f>
        <v>27.9052769111461</v>
      </c>
      <c r="F9" s="9">
        <f t="shared" ref="F9:G9" si="1">I3</f>
        <v>27.852271718662202</v>
      </c>
      <c r="G9" s="9">
        <f t="shared" si="1"/>
        <v>27.512793372245699</v>
      </c>
      <c r="H9" s="9">
        <f>AVERAGE(B9:D9)</f>
        <v>31.999251185414366</v>
      </c>
      <c r="I9" s="9">
        <f>AVERAGE(E9:G9)</f>
        <v>27.756780667351332</v>
      </c>
      <c r="K9">
        <f>TREND($K$23:$K$27,$H$23:$H$27,B9)</f>
        <v>1.1531800197058164</v>
      </c>
      <c r="L9">
        <f t="shared" ref="L9:M9" si="2">TREND($K$23:$K$27,$H$23:$H$27,C9)</f>
        <v>0.80570460745030381</v>
      </c>
      <c r="M9">
        <f t="shared" si="2"/>
        <v>0.83134732061788696</v>
      </c>
      <c r="O9">
        <f>10^K9</f>
        <v>14.229184798198027</v>
      </c>
      <c r="P9">
        <f t="shared" ref="P9:Q9" si="3">10^L9</f>
        <v>6.3929985723607849</v>
      </c>
      <c r="Q9">
        <f t="shared" si="3"/>
        <v>6.7818365818920681</v>
      </c>
    </row>
    <row r="10" spans="1:85" x14ac:dyDescent="0.3">
      <c r="A10" s="8" t="s">
        <v>52</v>
      </c>
      <c r="B10" s="9">
        <f>N3</f>
        <v>30.4779367845431</v>
      </c>
      <c r="C10" s="9">
        <f t="shared" ref="C10:D10" si="4">O3</f>
        <v>30.1363886112626</v>
      </c>
      <c r="D10" s="9">
        <f t="shared" si="4"/>
        <v>28.917386169088999</v>
      </c>
      <c r="E10" s="9">
        <f>T3</f>
        <v>27.840725271483699</v>
      </c>
      <c r="F10" s="9">
        <f t="shared" ref="F10:G10" si="5">U3</f>
        <v>27.8566289261138</v>
      </c>
      <c r="G10" s="9">
        <f t="shared" si="5"/>
        <v>27.370712190293499</v>
      </c>
      <c r="H10" s="9">
        <f t="shared" ref="H10:H14" si="6">AVERAGE(B10:D10)</f>
        <v>29.843903854964896</v>
      </c>
      <c r="I10" s="9">
        <f t="shared" ref="I10:I14" si="7">AVERAGE(E10:G10)</f>
        <v>27.689355462630331</v>
      </c>
      <c r="K10">
        <f t="shared" ref="K10:K14" si="8">TREND($K$23:$K$27,$H$23:$H$27,B10)</f>
        <v>1.3719498177393703</v>
      </c>
      <c r="L10">
        <f t="shared" ref="L10:L14" si="9">TREND($K$23:$K$27,$H$23:$H$27,C10)</f>
        <v>1.4711539965279652</v>
      </c>
      <c r="M10">
        <f t="shared" ref="M10:M14" si="10">TREND($K$23:$K$27,$H$23:$H$27,D10)</f>
        <v>1.825218651758334</v>
      </c>
      <c r="O10">
        <f t="shared" ref="O10:O14" si="11">10^K10</f>
        <v>23.547771762035033</v>
      </c>
      <c r="P10">
        <f t="shared" ref="P10:P14" si="12">10^L10</f>
        <v>29.590615345000206</v>
      </c>
      <c r="Q10">
        <f t="shared" ref="Q10:Q14" si="13">10^M10</f>
        <v>66.868048957627821</v>
      </c>
    </row>
    <row r="11" spans="1:85" x14ac:dyDescent="0.3">
      <c r="A11" s="8" t="s">
        <v>66</v>
      </c>
      <c r="B11" s="9">
        <f>Z3</f>
        <v>29.532387195928699</v>
      </c>
      <c r="C11" s="9">
        <f t="shared" ref="C11:D11" si="14">AA3</f>
        <v>29.194761850983099</v>
      </c>
      <c r="D11" s="9">
        <f t="shared" si="14"/>
        <v>28.912586798180001</v>
      </c>
      <c r="E11" s="9">
        <f>AF3</f>
        <v>27.703059782991399</v>
      </c>
      <c r="F11" s="9">
        <f t="shared" ref="F11:G11" si="15">AG3</f>
        <v>27.575918526677</v>
      </c>
      <c r="G11" s="9">
        <f t="shared" si="15"/>
        <v>27.257791118773302</v>
      </c>
      <c r="H11" s="9">
        <f t="shared" si="6"/>
        <v>29.213245281697265</v>
      </c>
      <c r="I11" s="9">
        <f t="shared" si="7"/>
        <v>27.512256476147233</v>
      </c>
      <c r="K11">
        <f t="shared" si="8"/>
        <v>1.6465888812173883</v>
      </c>
      <c r="L11">
        <f t="shared" si="9"/>
        <v>1.7446536571517548</v>
      </c>
      <c r="M11">
        <f t="shared" si="10"/>
        <v>1.8266126502832147</v>
      </c>
      <c r="O11">
        <f t="shared" si="11"/>
        <v>44.318890672843274</v>
      </c>
      <c r="P11">
        <f t="shared" si="12"/>
        <v>55.546110931188416</v>
      </c>
      <c r="Q11">
        <f t="shared" si="13"/>
        <v>67.083026869588394</v>
      </c>
    </row>
    <row r="12" spans="1:85" x14ac:dyDescent="0.3">
      <c r="A12" s="8" t="s">
        <v>80</v>
      </c>
      <c r="B12" s="9">
        <f>AL3</f>
        <v>29.749878037930198</v>
      </c>
      <c r="C12" s="9">
        <f t="shared" ref="C12:D12" si="16">AM3</f>
        <v>29.091073187216299</v>
      </c>
      <c r="D12" s="9">
        <f t="shared" si="16"/>
        <v>29.479366571973198</v>
      </c>
      <c r="E12" s="9">
        <f>AR3</f>
        <v>27.432467999133198</v>
      </c>
      <c r="F12" s="9">
        <f t="shared" ref="F12:G12" si="17">AS3</f>
        <v>27.359900892805602</v>
      </c>
      <c r="G12" s="9">
        <f t="shared" si="17"/>
        <v>27.291498149158802</v>
      </c>
      <c r="H12" s="9">
        <f t="shared" si="6"/>
        <v>29.440105932373232</v>
      </c>
      <c r="I12" s="9">
        <f t="shared" si="7"/>
        <v>27.361289013699203</v>
      </c>
      <c r="K12">
        <f t="shared" si="8"/>
        <v>1.5834177034372079</v>
      </c>
      <c r="L12">
        <f t="shared" si="9"/>
        <v>1.7747704885195628</v>
      </c>
      <c r="M12">
        <f t="shared" si="10"/>
        <v>1.6619889561404797</v>
      </c>
      <c r="O12">
        <f t="shared" si="11"/>
        <v>38.319312040115697</v>
      </c>
      <c r="P12">
        <f t="shared" si="12"/>
        <v>59.53474372903441</v>
      </c>
      <c r="Q12">
        <f t="shared" si="13"/>
        <v>45.918633584331431</v>
      </c>
    </row>
    <row r="13" spans="1:85" x14ac:dyDescent="0.3">
      <c r="A13" s="8" t="s">
        <v>94</v>
      </c>
      <c r="B13" s="9">
        <f>AX3</f>
        <v>31.321394269222299</v>
      </c>
      <c r="C13" s="9">
        <f t="shared" ref="C13:D13" si="18">AY3</f>
        <v>31.678433336215001</v>
      </c>
      <c r="D13" s="9">
        <f t="shared" si="18"/>
        <v>31.388478849561899</v>
      </c>
      <c r="E13" s="9">
        <f>BD3</f>
        <v>28.084403832116799</v>
      </c>
      <c r="F13" s="9">
        <f t="shared" ref="F13:G13" si="19">BE3</f>
        <v>28.017788598567801</v>
      </c>
      <c r="G13" s="9">
        <f t="shared" si="19"/>
        <v>27.645915697449698</v>
      </c>
      <c r="H13" s="9">
        <f t="shared" si="6"/>
        <v>31.462768818333064</v>
      </c>
      <c r="I13" s="9">
        <f t="shared" si="7"/>
        <v>27.916036042711429</v>
      </c>
      <c r="K13">
        <f t="shared" si="8"/>
        <v>1.1269638577589181</v>
      </c>
      <c r="L13">
        <f t="shared" si="9"/>
        <v>1.0232602803213435</v>
      </c>
      <c r="M13">
        <f t="shared" si="10"/>
        <v>1.1074788444501174</v>
      </c>
      <c r="O13">
        <f t="shared" si="11"/>
        <v>13.395652033865179</v>
      </c>
      <c r="P13">
        <f t="shared" si="12"/>
        <v>10.550189983987496</v>
      </c>
      <c r="Q13">
        <f t="shared" si="13"/>
        <v>12.807927024613175</v>
      </c>
    </row>
    <row r="14" spans="1:85" x14ac:dyDescent="0.3">
      <c r="A14" s="8" t="s">
        <v>108</v>
      </c>
      <c r="B14" s="9">
        <f>BJ3</f>
        <v>28.4736257235202</v>
      </c>
      <c r="C14" s="9">
        <f t="shared" ref="C14:D14" si="20">BK3</f>
        <v>27.886765991997599</v>
      </c>
      <c r="D14" s="9">
        <f t="shared" si="20"/>
        <v>27.999029623595501</v>
      </c>
      <c r="E14" s="9">
        <f>BP3</f>
        <v>28.362554417662501</v>
      </c>
      <c r="F14" s="9">
        <f t="shared" ref="F14:G14" si="21">BQ3</f>
        <v>28.085154020835301</v>
      </c>
      <c r="G14" s="9">
        <f t="shared" si="21"/>
        <v>28.059557929378698</v>
      </c>
      <c r="H14" s="9">
        <f t="shared" si="6"/>
        <v>28.119807113037766</v>
      </c>
      <c r="I14" s="9">
        <f t="shared" si="7"/>
        <v>28.169088789292164</v>
      </c>
      <c r="K14">
        <f t="shared" si="8"/>
        <v>1.954110837474575</v>
      </c>
      <c r="L14">
        <f t="shared" si="9"/>
        <v>2.1245668442235299</v>
      </c>
      <c r="M14">
        <f t="shared" si="10"/>
        <v>2.091959375492177</v>
      </c>
      <c r="O14">
        <f t="shared" si="11"/>
        <v>89.97271740477035</v>
      </c>
      <c r="P14">
        <f t="shared" si="12"/>
        <v>133.21920702276211</v>
      </c>
      <c r="Q14">
        <f t="shared" si="13"/>
        <v>123.58318266155067</v>
      </c>
    </row>
    <row r="19" spans="1:12" x14ac:dyDescent="0.3">
      <c r="B19" s="22" t="s">
        <v>137</v>
      </c>
      <c r="C19" s="23"/>
      <c r="D19" s="23"/>
      <c r="E19" s="22" t="s">
        <v>45</v>
      </c>
      <c r="F19" s="23"/>
      <c r="G19" s="23"/>
    </row>
    <row r="20" spans="1:12" x14ac:dyDescent="0.3">
      <c r="B20" s="8" t="s">
        <v>138</v>
      </c>
      <c r="C20" s="8" t="s">
        <v>139</v>
      </c>
      <c r="D20" s="8" t="s">
        <v>140</v>
      </c>
      <c r="E20" s="8" t="s">
        <v>138</v>
      </c>
      <c r="F20" s="8" t="s">
        <v>139</v>
      </c>
      <c r="G20" s="8" t="s">
        <v>140</v>
      </c>
      <c r="H20" s="8" t="s">
        <v>141</v>
      </c>
      <c r="I20" s="8" t="s">
        <v>142</v>
      </c>
      <c r="J20" s="8" t="s">
        <v>143</v>
      </c>
      <c r="K20" s="8" t="s">
        <v>144</v>
      </c>
    </row>
    <row r="21" spans="1:12" x14ac:dyDescent="0.3">
      <c r="A21" s="8" t="s">
        <v>145</v>
      </c>
    </row>
    <row r="22" spans="1:12" x14ac:dyDescent="0.3">
      <c r="A22" s="8">
        <v>100</v>
      </c>
      <c r="B22" s="9">
        <f>E3</f>
        <v>10.5019901099521</v>
      </c>
      <c r="C22" s="9">
        <f>F3</f>
        <v>9.9989491096686791</v>
      </c>
      <c r="D22" s="9">
        <f>G3</f>
        <v>10.389067276129399</v>
      </c>
      <c r="E22" s="9">
        <f>K3</f>
        <v>8.0514570831758494</v>
      </c>
      <c r="F22" s="9">
        <f t="shared" ref="F22:G22" si="22">L3</f>
        <v>8.2033590636174196</v>
      </c>
      <c r="G22" s="9">
        <f t="shared" si="22"/>
        <v>8.8640591583752499</v>
      </c>
      <c r="H22" s="9">
        <f>AVERAGE(C22:D22)</f>
        <v>10.194008192899039</v>
      </c>
      <c r="I22" s="9">
        <f>AVERAGE(E22:G22)</f>
        <v>8.3729584350561712</v>
      </c>
      <c r="J22" s="10">
        <f>J23*10</f>
        <v>3360000</v>
      </c>
      <c r="K22">
        <f>LOG(J22)</f>
        <v>6.5263392773898437</v>
      </c>
    </row>
    <row r="23" spans="1:12" x14ac:dyDescent="0.3">
      <c r="A23" s="8">
        <v>10</v>
      </c>
      <c r="B23" s="9">
        <f>Q3</f>
        <v>16.1668957881339</v>
      </c>
      <c r="C23" s="9">
        <f t="shared" ref="C23:D23" si="23">R3</f>
        <v>16.397319204584399</v>
      </c>
      <c r="D23" s="9">
        <f t="shared" si="23"/>
        <v>16.116607235089798</v>
      </c>
      <c r="E23" s="9">
        <f>W3</f>
        <v>13.1954717127847</v>
      </c>
      <c r="F23" s="9">
        <f t="shared" ref="F23:G23" si="24">X3</f>
        <v>13.2456289376056</v>
      </c>
      <c r="G23" s="9">
        <f t="shared" si="24"/>
        <v>13.0165297066926</v>
      </c>
      <c r="H23">
        <f t="shared" ref="H23:H26" si="25">AVERAGE(B23:D23)</f>
        <v>16.226940742602697</v>
      </c>
      <c r="I23" s="9">
        <f t="shared" ref="I23:I28" si="26">AVERAGE(E23:G23)</f>
        <v>13.152543452360966</v>
      </c>
      <c r="J23" s="10">
        <f>J24*10</f>
        <v>336000</v>
      </c>
      <c r="K23">
        <f t="shared" ref="K23:K27" si="27">LOG(J23)</f>
        <v>5.5263392773898437</v>
      </c>
    </row>
    <row r="24" spans="1:12" x14ac:dyDescent="0.3">
      <c r="A24" s="8">
        <v>1</v>
      </c>
      <c r="B24" s="9">
        <f>AC3</f>
        <v>19.492170285668099</v>
      </c>
      <c r="C24" s="9">
        <f t="shared" ref="C24:D24" si="28">AD3</f>
        <v>19.578286786155001</v>
      </c>
      <c r="D24" s="9">
        <f t="shared" si="28"/>
        <v>19.481302212943898</v>
      </c>
      <c r="E24" s="9">
        <f>AI3</f>
        <v>16.707765911901099</v>
      </c>
      <c r="F24" s="9">
        <f t="shared" ref="F24:G24" si="29">AJ3</f>
        <v>16.730843587903301</v>
      </c>
      <c r="G24" s="9">
        <f t="shared" si="29"/>
        <v>16.549711469358801</v>
      </c>
      <c r="H24">
        <f t="shared" si="25"/>
        <v>19.517253094922335</v>
      </c>
      <c r="I24" s="9">
        <f t="shared" si="26"/>
        <v>16.662773656387731</v>
      </c>
      <c r="J24" s="10">
        <f>J25*10</f>
        <v>33600</v>
      </c>
      <c r="K24">
        <f t="shared" si="27"/>
        <v>4.5263392773898437</v>
      </c>
    </row>
    <row r="25" spans="1:12" x14ac:dyDescent="0.3">
      <c r="A25" s="8">
        <v>0.1</v>
      </c>
      <c r="B25" s="9">
        <f>AO3</f>
        <v>23.121701068998899</v>
      </c>
      <c r="C25" s="9">
        <f t="shared" ref="C25:D25" si="30">AP3</f>
        <v>23.2626320387627</v>
      </c>
      <c r="D25" s="9">
        <f t="shared" si="30"/>
        <v>22.98818846595</v>
      </c>
      <c r="E25" s="9">
        <f>AU3</f>
        <v>20.361137922306899</v>
      </c>
      <c r="F25" s="9">
        <f t="shared" ref="F25:G25" si="31">AV3</f>
        <v>20.0870502757843</v>
      </c>
      <c r="G25" s="9">
        <f t="shared" si="31"/>
        <v>20.215639059930599</v>
      </c>
      <c r="H25">
        <f t="shared" si="25"/>
        <v>23.124173857903866</v>
      </c>
      <c r="I25" s="9">
        <f t="shared" si="26"/>
        <v>20.221275752673932</v>
      </c>
      <c r="J25" s="10">
        <v>3360</v>
      </c>
      <c r="K25">
        <f t="shared" si="27"/>
        <v>3.5263392773898441</v>
      </c>
    </row>
    <row r="26" spans="1:12" x14ac:dyDescent="0.3">
      <c r="A26" s="8">
        <v>0.01</v>
      </c>
      <c r="B26" s="9">
        <f>BA3</f>
        <v>26.438621943193599</v>
      </c>
      <c r="C26" s="9">
        <f t="shared" ref="C26:D26" si="32">BB3</f>
        <v>26.6840247536494</v>
      </c>
      <c r="D26" s="9">
        <f t="shared" si="32"/>
        <v>26.3017892193336</v>
      </c>
      <c r="E26" s="9">
        <f>BG3</f>
        <v>23.780550297167601</v>
      </c>
      <c r="F26" s="9">
        <f t="shared" ref="F26:G26" si="33">BH3</f>
        <v>23.581856011675601</v>
      </c>
      <c r="G26" s="9">
        <f t="shared" si="33"/>
        <v>23.324125729044699</v>
      </c>
      <c r="H26">
        <f t="shared" si="25"/>
        <v>26.47481197205887</v>
      </c>
      <c r="I26" s="9">
        <f t="shared" si="26"/>
        <v>23.562177345962635</v>
      </c>
      <c r="J26">
        <v>336</v>
      </c>
      <c r="K26">
        <f t="shared" si="27"/>
        <v>2.5263392773898441</v>
      </c>
    </row>
    <row r="27" spans="1:12" x14ac:dyDescent="0.3">
      <c r="A27" s="8">
        <v>1E-3</v>
      </c>
      <c r="B27" s="9">
        <f>BM3</f>
        <v>30.042208485257799</v>
      </c>
      <c r="C27" s="9">
        <f t="shared" ref="C27:D27" si="34">BN3</f>
        <v>30.223941145325401</v>
      </c>
      <c r="D27" s="9">
        <f t="shared" si="34"/>
        <v>29.613768005577398</v>
      </c>
      <c r="E27" s="9">
        <f>BS3</f>
        <v>26.1111505204431</v>
      </c>
      <c r="F27" s="9">
        <f t="shared" ref="F27:G27" si="35">BT3</f>
        <v>26.015247086481999</v>
      </c>
      <c r="G27" s="9">
        <f t="shared" si="35"/>
        <v>25.571977087068799</v>
      </c>
      <c r="H27" s="9">
        <f>AVERAGE(B27:D27)</f>
        <v>29.959972545386865</v>
      </c>
      <c r="I27" s="9">
        <f t="shared" si="26"/>
        <v>25.899458231331298</v>
      </c>
      <c r="J27">
        <v>33.6</v>
      </c>
      <c r="K27">
        <f t="shared" si="27"/>
        <v>1.5263392773898441</v>
      </c>
      <c r="L27">
        <f>10^K27</f>
        <v>33.600000000000023</v>
      </c>
    </row>
    <row r="28" spans="1:12" x14ac:dyDescent="0.3">
      <c r="A28" s="8" t="s">
        <v>127</v>
      </c>
      <c r="B28" s="9"/>
      <c r="C28" s="9"/>
      <c r="D28" s="9"/>
      <c r="E28" s="9">
        <f>CE3</f>
        <v>26.6468394538506</v>
      </c>
      <c r="F28" s="9">
        <f t="shared" ref="F28:G28" si="36">CF3</f>
        <v>26.6521986079063</v>
      </c>
      <c r="G28" s="9">
        <f t="shared" si="36"/>
        <v>26.666124124757701</v>
      </c>
      <c r="I28" s="9">
        <f t="shared" si="26"/>
        <v>26.655054062171534</v>
      </c>
    </row>
    <row r="51" spans="7:13" x14ac:dyDescent="0.3">
      <c r="G51" s="24" t="s">
        <v>160</v>
      </c>
      <c r="H51">
        <f>10^(-1/-3.442)</f>
        <v>1.9522200209064966</v>
      </c>
      <c r="L51" s="24" t="s">
        <v>160</v>
      </c>
      <c r="M51">
        <f>10^(-1/-3.3293)</f>
        <v>1.996932751044953</v>
      </c>
    </row>
    <row r="52" spans="7:13" x14ac:dyDescent="0.3">
      <c r="G52" s="25" t="s">
        <v>161</v>
      </c>
      <c r="H52">
        <f>(H51-1)*100</f>
        <v>95.222002090649653</v>
      </c>
      <c r="L52" s="25" t="s">
        <v>161</v>
      </c>
      <c r="M52">
        <f>(M51-1)*100</f>
        <v>99.693275104495299</v>
      </c>
    </row>
  </sheetData>
  <mergeCells count="4">
    <mergeCell ref="B7:D7"/>
    <mergeCell ref="E7:G7"/>
    <mergeCell ref="B19:D19"/>
    <mergeCell ref="E19:G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>
      <selection activeCell="D3" sqref="D3:D20"/>
    </sheetView>
  </sheetViews>
  <sheetFormatPr defaultColWidth="9.33203125" defaultRowHeight="10.5" x14ac:dyDescent="0.3"/>
  <cols>
    <col min="1" max="1" width="10.33203125" style="12" customWidth="1"/>
    <col min="2" max="2" width="9.33203125" style="12"/>
    <col min="3" max="3" width="14.5" style="12" customWidth="1"/>
    <col min="4" max="4" width="44.5" style="12" customWidth="1"/>
    <col min="5" max="5" width="14.33203125" style="12" customWidth="1"/>
    <col min="6" max="16384" width="9.33203125" style="12"/>
  </cols>
  <sheetData>
    <row r="1" spans="1:4" x14ac:dyDescent="0.3">
      <c r="A1" s="11" t="s">
        <v>148</v>
      </c>
      <c r="B1" s="11"/>
    </row>
    <row r="2" spans="1:4" x14ac:dyDescent="0.3">
      <c r="A2" s="13" t="s">
        <v>149</v>
      </c>
      <c r="B2" s="13" t="s">
        <v>31</v>
      </c>
      <c r="C2" s="13" t="s">
        <v>150</v>
      </c>
      <c r="D2" s="13" t="s">
        <v>159</v>
      </c>
    </row>
    <row r="3" spans="1:4" x14ac:dyDescent="0.3">
      <c r="A3" s="14" t="s">
        <v>35</v>
      </c>
      <c r="B3" s="7">
        <v>31.231135145738499</v>
      </c>
      <c r="C3" s="15">
        <f>10^(TREND($B$61:$B$65,$A$61:$A$65,B3))</f>
        <v>71.992899276597399</v>
      </c>
      <c r="D3" s="12">
        <f>C3*1.35*1000</f>
        <v>97190.414023406483</v>
      </c>
    </row>
    <row r="4" spans="1:4" x14ac:dyDescent="0.3">
      <c r="A4" s="14" t="s">
        <v>35</v>
      </c>
      <c r="B4" s="7">
        <v>32.4274516090668</v>
      </c>
      <c r="C4" s="15">
        <f t="shared" ref="C4:C20" si="0">10^(TREND($B$61:$B$65,$A$61:$A$65,B4))</f>
        <v>32.345528491111224</v>
      </c>
      <c r="D4" s="12">
        <f t="shared" ref="D4:D20" si="1">C4*1.35*1000</f>
        <v>43666.463463000153</v>
      </c>
    </row>
    <row r="5" spans="1:4" x14ac:dyDescent="0.3">
      <c r="A5" s="14" t="s">
        <v>35</v>
      </c>
      <c r="B5" s="7">
        <v>32.339166801437798</v>
      </c>
      <c r="C5" s="15">
        <f t="shared" si="0"/>
        <v>34.312863658382618</v>
      </c>
      <c r="D5" s="12">
        <f t="shared" si="1"/>
        <v>46322.36593881654</v>
      </c>
    </row>
    <row r="6" spans="1:4" x14ac:dyDescent="0.3">
      <c r="A6" s="14" t="s">
        <v>52</v>
      </c>
      <c r="B6" s="7">
        <v>30.4779367845431</v>
      </c>
      <c r="C6" s="15">
        <f t="shared" si="0"/>
        <v>119.14051189124908</v>
      </c>
      <c r="D6" s="12">
        <f t="shared" si="1"/>
        <v>160839.69105318628</v>
      </c>
    </row>
    <row r="7" spans="1:4" x14ac:dyDescent="0.3">
      <c r="A7" s="14" t="s">
        <v>52</v>
      </c>
      <c r="B7" s="7">
        <v>30.1363886112626</v>
      </c>
      <c r="C7" s="15">
        <f t="shared" si="0"/>
        <v>149.71442287648964</v>
      </c>
      <c r="D7" s="12">
        <f t="shared" si="1"/>
        <v>202114.47088326103</v>
      </c>
    </row>
    <row r="8" spans="1:4" x14ac:dyDescent="0.3">
      <c r="A8" s="14" t="s">
        <v>52</v>
      </c>
      <c r="B8" s="7">
        <v>28.917386169088999</v>
      </c>
      <c r="C8" s="15">
        <f t="shared" si="0"/>
        <v>338.32048579752279</v>
      </c>
      <c r="D8" s="12">
        <f t="shared" si="1"/>
        <v>456732.6558266558</v>
      </c>
    </row>
    <row r="9" spans="1:4" x14ac:dyDescent="0.3">
      <c r="A9" s="14" t="s">
        <v>66</v>
      </c>
      <c r="B9" s="7">
        <v>29.532387195928699</v>
      </c>
      <c r="C9" s="15">
        <f t="shared" si="0"/>
        <v>224.23248257093408</v>
      </c>
      <c r="D9" s="12">
        <f t="shared" si="1"/>
        <v>302713.851470761</v>
      </c>
    </row>
    <row r="10" spans="1:4" x14ac:dyDescent="0.3">
      <c r="A10" s="14" t="s">
        <v>66</v>
      </c>
      <c r="B10" s="7">
        <v>29.194761850983099</v>
      </c>
      <c r="C10" s="15">
        <f t="shared" si="0"/>
        <v>281.03687078279967</v>
      </c>
      <c r="D10" s="12">
        <f t="shared" si="1"/>
        <v>379399.77555677958</v>
      </c>
    </row>
    <row r="11" spans="1:4" x14ac:dyDescent="0.3">
      <c r="A11" s="14" t="s">
        <v>66</v>
      </c>
      <c r="B11" s="7">
        <v>28.912586798180001</v>
      </c>
      <c r="C11" s="15">
        <f t="shared" si="0"/>
        <v>339.40817166160906</v>
      </c>
      <c r="D11" s="12">
        <f t="shared" si="1"/>
        <v>458201.03174317227</v>
      </c>
    </row>
    <row r="12" spans="1:4" x14ac:dyDescent="0.3">
      <c r="A12" s="14" t="s">
        <v>80</v>
      </c>
      <c r="B12" s="7">
        <v>29.749878037930198</v>
      </c>
      <c r="C12" s="15">
        <f t="shared" si="0"/>
        <v>193.8774716315385</v>
      </c>
      <c r="D12" s="12">
        <f t="shared" si="1"/>
        <v>261734.58670257695</v>
      </c>
    </row>
    <row r="13" spans="1:4" x14ac:dyDescent="0.3">
      <c r="A13" s="14" t="s">
        <v>80</v>
      </c>
      <c r="B13" s="7">
        <v>29.091073187216299</v>
      </c>
      <c r="C13" s="15">
        <f t="shared" si="0"/>
        <v>301.21745339094889</v>
      </c>
      <c r="D13" s="12">
        <f t="shared" si="1"/>
        <v>406643.56207778107</v>
      </c>
    </row>
    <row r="14" spans="1:4" x14ac:dyDescent="0.3">
      <c r="A14" s="14" t="s">
        <v>80</v>
      </c>
      <c r="B14" s="7">
        <v>29.479366571973198</v>
      </c>
      <c r="C14" s="15">
        <f t="shared" si="0"/>
        <v>232.32641992072524</v>
      </c>
      <c r="D14" s="12">
        <f t="shared" si="1"/>
        <v>313640.66689297906</v>
      </c>
    </row>
    <row r="15" spans="1:4" x14ac:dyDescent="0.3">
      <c r="A15" s="14" t="s">
        <v>94</v>
      </c>
      <c r="B15" s="7">
        <v>31.321394269222299</v>
      </c>
      <c r="C15" s="15">
        <f t="shared" si="0"/>
        <v>67.775620409437138</v>
      </c>
      <c r="D15" s="12">
        <f t="shared" si="1"/>
        <v>91497.087552740137</v>
      </c>
    </row>
    <row r="16" spans="1:4" x14ac:dyDescent="0.3">
      <c r="A16" s="14" t="s">
        <v>94</v>
      </c>
      <c r="B16" s="7">
        <v>31.678433336215001</v>
      </c>
      <c r="C16" s="15">
        <f t="shared" si="0"/>
        <v>53.378937418984549</v>
      </c>
      <c r="D16" s="12">
        <f t="shared" si="1"/>
        <v>72061.565515629147</v>
      </c>
    </row>
    <row r="17" spans="1:4" x14ac:dyDescent="0.3">
      <c r="A17" s="14" t="s">
        <v>94</v>
      </c>
      <c r="B17" s="7">
        <v>31.388478849561899</v>
      </c>
      <c r="C17" s="15">
        <f t="shared" si="0"/>
        <v>64.802011731674042</v>
      </c>
      <c r="D17" s="12">
        <f t="shared" si="1"/>
        <v>87482.71583775997</v>
      </c>
    </row>
    <row r="18" spans="1:4" x14ac:dyDescent="0.3">
      <c r="A18" s="14" t="s">
        <v>108</v>
      </c>
      <c r="B18" s="7">
        <v>28.4736257235202</v>
      </c>
      <c r="C18" s="15">
        <f t="shared" si="0"/>
        <v>455.21910591699435</v>
      </c>
      <c r="D18" s="12">
        <f t="shared" si="1"/>
        <v>614545.79298794235</v>
      </c>
    </row>
    <row r="19" spans="1:4" x14ac:dyDescent="0.3">
      <c r="A19" s="14" t="s">
        <v>108</v>
      </c>
      <c r="B19" s="7">
        <v>27.886765991997599</v>
      </c>
      <c r="C19" s="15">
        <f t="shared" si="0"/>
        <v>674.02574981754913</v>
      </c>
      <c r="D19" s="12">
        <f t="shared" si="1"/>
        <v>909934.76225369133</v>
      </c>
    </row>
    <row r="20" spans="1:4" x14ac:dyDescent="0.3">
      <c r="A20" s="14" t="s">
        <v>108</v>
      </c>
      <c r="B20" s="7">
        <v>27.999029623595501</v>
      </c>
      <c r="C20" s="15">
        <f t="shared" si="0"/>
        <v>625.27205513284764</v>
      </c>
      <c r="D20" s="12">
        <f t="shared" si="1"/>
        <v>844117.27442934434</v>
      </c>
    </row>
    <row r="22" spans="1:4" x14ac:dyDescent="0.3">
      <c r="A22" s="16" t="s">
        <v>151</v>
      </c>
    </row>
    <row r="23" spans="1:4" x14ac:dyDescent="0.3">
      <c r="A23" s="17" t="s">
        <v>152</v>
      </c>
      <c r="B23" s="13" t="s">
        <v>31</v>
      </c>
    </row>
    <row r="24" spans="1:4" x14ac:dyDescent="0.3">
      <c r="A24" s="18">
        <v>10</v>
      </c>
      <c r="B24" s="7">
        <v>16.1668957881339</v>
      </c>
    </row>
    <row r="25" spans="1:4" x14ac:dyDescent="0.3">
      <c r="A25" s="12">
        <v>10</v>
      </c>
      <c r="B25" s="7">
        <v>16.397319204584399</v>
      </c>
    </row>
    <row r="26" spans="1:4" x14ac:dyDescent="0.3">
      <c r="A26" s="12">
        <v>10</v>
      </c>
      <c r="B26" s="7">
        <v>16.116607235089798</v>
      </c>
    </row>
    <row r="27" spans="1:4" x14ac:dyDescent="0.3">
      <c r="A27" s="12">
        <v>1</v>
      </c>
      <c r="B27" s="7">
        <v>19.492170285668099</v>
      </c>
    </row>
    <row r="28" spans="1:4" x14ac:dyDescent="0.3">
      <c r="A28" s="12">
        <v>1</v>
      </c>
      <c r="B28" s="7">
        <v>19.578286786155001</v>
      </c>
    </row>
    <row r="29" spans="1:4" x14ac:dyDescent="0.3">
      <c r="A29" s="12">
        <v>1</v>
      </c>
      <c r="B29" s="7">
        <v>19.481302212943898</v>
      </c>
    </row>
    <row r="30" spans="1:4" x14ac:dyDescent="0.3">
      <c r="A30" s="12">
        <v>0.1</v>
      </c>
      <c r="B30" s="7">
        <v>23.121701068998899</v>
      </c>
    </row>
    <row r="31" spans="1:4" x14ac:dyDescent="0.3">
      <c r="A31" s="12">
        <v>0.1</v>
      </c>
      <c r="B31" s="7">
        <v>23.2626320387627</v>
      </c>
    </row>
    <row r="32" spans="1:4" x14ac:dyDescent="0.3">
      <c r="A32" s="12">
        <v>0.1</v>
      </c>
      <c r="B32" s="7">
        <v>22.98818846595</v>
      </c>
    </row>
    <row r="33" spans="1:3" x14ac:dyDescent="0.3">
      <c r="A33" s="12">
        <v>0.01</v>
      </c>
      <c r="B33" s="7">
        <v>26.438621943193599</v>
      </c>
    </row>
    <row r="34" spans="1:3" x14ac:dyDescent="0.3">
      <c r="A34" s="12">
        <v>0.01</v>
      </c>
      <c r="B34" s="7">
        <v>26.6840247536494</v>
      </c>
    </row>
    <row r="35" spans="1:3" x14ac:dyDescent="0.3">
      <c r="A35" s="12">
        <v>0.01</v>
      </c>
      <c r="B35" s="7">
        <v>26.3017892193336</v>
      </c>
    </row>
    <row r="36" spans="1:3" x14ac:dyDescent="0.3">
      <c r="A36" s="12">
        <v>1E-3</v>
      </c>
      <c r="B36" s="7">
        <v>30.042208485257799</v>
      </c>
    </row>
    <row r="37" spans="1:3" x14ac:dyDescent="0.3">
      <c r="A37" s="12">
        <v>1E-3</v>
      </c>
      <c r="B37" s="7">
        <v>30.223941145325401</v>
      </c>
    </row>
    <row r="38" spans="1:3" x14ac:dyDescent="0.3">
      <c r="A38" s="12">
        <v>1E-3</v>
      </c>
      <c r="B38" s="7">
        <v>29.613768005577398</v>
      </c>
    </row>
    <row r="41" spans="1:3" x14ac:dyDescent="0.3">
      <c r="A41" s="11" t="s">
        <v>153</v>
      </c>
      <c r="B41" s="19"/>
      <c r="C41" s="19"/>
    </row>
    <row r="42" spans="1:3" x14ac:dyDescent="0.3">
      <c r="A42" s="13" t="s">
        <v>152</v>
      </c>
      <c r="B42" s="13" t="s">
        <v>31</v>
      </c>
    </row>
    <row r="43" spans="1:3" x14ac:dyDescent="0.3">
      <c r="A43" s="12">
        <v>10</v>
      </c>
      <c r="B43" s="20">
        <f>AVERAGE(B24:B26)</f>
        <v>16.226940742602697</v>
      </c>
    </row>
    <row r="44" spans="1:3" x14ac:dyDescent="0.3">
      <c r="A44" s="12">
        <v>1</v>
      </c>
      <c r="B44" s="20">
        <f>AVERAGE(B27:B29)</f>
        <v>19.517253094922335</v>
      </c>
    </row>
    <row r="45" spans="1:3" x14ac:dyDescent="0.3">
      <c r="A45" s="12">
        <v>0.1</v>
      </c>
      <c r="B45" s="20">
        <f>AVERAGE(B30:B32)</f>
        <v>23.124173857903866</v>
      </c>
    </row>
    <row r="46" spans="1:3" x14ac:dyDescent="0.3">
      <c r="A46" s="12">
        <v>0.01</v>
      </c>
      <c r="B46" s="20">
        <f>AVERAGE(B33:B35)</f>
        <v>26.47481197205887</v>
      </c>
    </row>
    <row r="47" spans="1:3" x14ac:dyDescent="0.3">
      <c r="A47" s="12">
        <v>1E-3</v>
      </c>
      <c r="B47" s="20">
        <f>AVERAGE(B36:B38)</f>
        <v>29.959972545386865</v>
      </c>
    </row>
    <row r="50" spans="1:5" ht="11.25" x14ac:dyDescent="0.3">
      <c r="A50" s="11" t="s">
        <v>154</v>
      </c>
      <c r="D50" s="13" t="s">
        <v>155</v>
      </c>
      <c r="E50" s="21">
        <v>5455952</v>
      </c>
    </row>
    <row r="51" spans="1:5" x14ac:dyDescent="0.3">
      <c r="A51" s="13" t="s">
        <v>152</v>
      </c>
      <c r="B51" s="13" t="s">
        <v>156</v>
      </c>
      <c r="C51" s="13" t="s">
        <v>157</v>
      </c>
    </row>
    <row r="52" spans="1:5" x14ac:dyDescent="0.3">
      <c r="A52" s="12">
        <v>10</v>
      </c>
      <c r="B52" s="12">
        <f>1.7*10^6</f>
        <v>1700000</v>
      </c>
      <c r="C52" s="12">
        <f>LOG(B52)</f>
        <v>6.2304489213782741</v>
      </c>
    </row>
    <row r="53" spans="1:5" x14ac:dyDescent="0.3">
      <c r="A53" s="12">
        <v>1</v>
      </c>
      <c r="B53" s="12">
        <f>B52/10</f>
        <v>170000</v>
      </c>
      <c r="C53" s="12">
        <f>LOG(B53)</f>
        <v>5.2304489213782741</v>
      </c>
    </row>
    <row r="54" spans="1:5" x14ac:dyDescent="0.3">
      <c r="A54" s="12">
        <v>0.1</v>
      </c>
      <c r="B54" s="12">
        <f t="shared" ref="B54:B56" si="2">B53/10</f>
        <v>17000</v>
      </c>
      <c r="C54" s="12">
        <f>LOG(B54)</f>
        <v>4.2304489213782741</v>
      </c>
    </row>
    <row r="55" spans="1:5" x14ac:dyDescent="0.3">
      <c r="A55" s="12">
        <v>0.01</v>
      </c>
      <c r="B55" s="12">
        <f t="shared" si="2"/>
        <v>1700</v>
      </c>
      <c r="C55" s="12">
        <f>LOG(B55)</f>
        <v>3.2304489213782741</v>
      </c>
    </row>
    <row r="56" spans="1:5" x14ac:dyDescent="0.3">
      <c r="A56" s="12">
        <v>1E-3</v>
      </c>
      <c r="B56" s="12">
        <f t="shared" si="2"/>
        <v>170</v>
      </c>
      <c r="C56" s="12">
        <f>LOG(B56)</f>
        <v>2.2304489213782741</v>
      </c>
    </row>
    <row r="59" spans="1:5" x14ac:dyDescent="0.3">
      <c r="A59" s="11" t="s">
        <v>158</v>
      </c>
    </row>
    <row r="60" spans="1:5" x14ac:dyDescent="0.3">
      <c r="A60" s="12" t="s">
        <v>31</v>
      </c>
      <c r="B60" s="12" t="s">
        <v>157</v>
      </c>
    </row>
    <row r="61" spans="1:5" x14ac:dyDescent="0.3">
      <c r="A61" s="20">
        <f>B43</f>
        <v>16.226940742602697</v>
      </c>
      <c r="B61" s="12">
        <f>C52</f>
        <v>6.2304489213782741</v>
      </c>
    </row>
    <row r="62" spans="1:5" x14ac:dyDescent="0.3">
      <c r="A62" s="20">
        <f t="shared" ref="A62:A65" si="3">B44</f>
        <v>19.517253094922335</v>
      </c>
      <c r="B62" s="12">
        <f t="shared" ref="B62:B65" si="4">C53</f>
        <v>5.2304489213782741</v>
      </c>
    </row>
    <row r="63" spans="1:5" x14ac:dyDescent="0.3">
      <c r="A63" s="20">
        <f t="shared" si="3"/>
        <v>23.124173857903866</v>
      </c>
      <c r="B63" s="12">
        <f t="shared" si="4"/>
        <v>4.2304489213782741</v>
      </c>
    </row>
    <row r="64" spans="1:5" x14ac:dyDescent="0.3">
      <c r="A64" s="20">
        <f t="shared" si="3"/>
        <v>26.47481197205887</v>
      </c>
      <c r="B64" s="12">
        <f t="shared" si="4"/>
        <v>3.2304489213782741</v>
      </c>
    </row>
    <row r="65" spans="1:2" x14ac:dyDescent="0.3">
      <c r="A65" s="20">
        <f t="shared" si="3"/>
        <v>29.959972545386865</v>
      </c>
      <c r="B65" s="12">
        <f t="shared" si="4"/>
        <v>2.2304489213782741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mar18_455_plate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Burckhardt</cp:lastModifiedBy>
  <dcterms:modified xsi:type="dcterms:W3CDTF">2023-02-02T23:07:57Z</dcterms:modified>
</cp:coreProperties>
</file>