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ec2-lhc-fs2\users\greghenri.bize\TBS\2021\MSc Paris - BIF\Course\Inputs\"/>
    </mc:Choice>
  </mc:AlternateContent>
  <bookViews>
    <workbookView xWindow="1420" yWindow="130" windowWidth="13960" windowHeight="8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52" i="1" l="1"/>
  <c r="O52" i="1"/>
  <c r="P52" i="1"/>
  <c r="Q52" i="1"/>
  <c r="R52" i="1"/>
  <c r="S52" i="1"/>
  <c r="T52" i="1"/>
  <c r="N53" i="1"/>
  <c r="O53" i="1"/>
  <c r="P53" i="1"/>
  <c r="Q53" i="1"/>
  <c r="R53" i="1"/>
  <c r="S53" i="1"/>
  <c r="T53" i="1"/>
  <c r="N54" i="1"/>
  <c r="O54" i="1"/>
  <c r="P54" i="1"/>
  <c r="Q54" i="1"/>
  <c r="R54" i="1"/>
  <c r="S54" i="1"/>
  <c r="T54" i="1"/>
  <c r="N55" i="1"/>
  <c r="O55" i="1"/>
  <c r="P55" i="1"/>
  <c r="Q55" i="1"/>
  <c r="R55" i="1"/>
  <c r="S55" i="1"/>
  <c r="T55" i="1"/>
  <c r="N56" i="1"/>
  <c r="O56" i="1"/>
  <c r="P56" i="1"/>
  <c r="Q56" i="1"/>
  <c r="R56" i="1"/>
  <c r="S56" i="1"/>
  <c r="T56" i="1"/>
  <c r="N57" i="1"/>
  <c r="O57" i="1"/>
  <c r="P57" i="1"/>
  <c r="Q57" i="1"/>
  <c r="R57" i="1"/>
  <c r="S57" i="1"/>
  <c r="T57" i="1"/>
  <c r="N58" i="1"/>
  <c r="O58" i="1"/>
  <c r="P58" i="1"/>
  <c r="Q58" i="1"/>
  <c r="R58" i="1"/>
  <c r="S58" i="1"/>
  <c r="T58" i="1"/>
  <c r="N59" i="1"/>
  <c r="O59" i="1"/>
  <c r="P59" i="1"/>
  <c r="Q59" i="1"/>
  <c r="R59" i="1"/>
  <c r="S59" i="1"/>
  <c r="T59" i="1"/>
  <c r="N60" i="1"/>
  <c r="O60" i="1"/>
  <c r="P60" i="1"/>
  <c r="Q60" i="1"/>
  <c r="R60" i="1"/>
  <c r="S60" i="1"/>
  <c r="T60" i="1"/>
  <c r="N61" i="1"/>
  <c r="O61" i="1"/>
  <c r="P61" i="1"/>
  <c r="Q61" i="1"/>
  <c r="R61" i="1"/>
  <c r="S61" i="1"/>
  <c r="T61" i="1"/>
  <c r="N62" i="1"/>
  <c r="O62" i="1"/>
  <c r="P62" i="1"/>
  <c r="Q62" i="1"/>
  <c r="R62" i="1"/>
  <c r="S62" i="1"/>
  <c r="T62" i="1"/>
  <c r="E18" i="1" l="1"/>
  <c r="M53" i="1" l="1"/>
  <c r="M54" i="1" s="1"/>
  <c r="M55" i="1" s="1"/>
  <c r="M56" i="1" s="1"/>
  <c r="M57" i="1" s="1"/>
  <c r="M58" i="1" s="1"/>
  <c r="M59" i="1" s="1"/>
  <c r="M60" i="1" s="1"/>
  <c r="M61" i="1" s="1"/>
  <c r="M62" i="1" s="1"/>
  <c r="O51" i="1"/>
  <c r="P51" i="1" s="1"/>
  <c r="Q51" i="1" s="1"/>
  <c r="R51" i="1" s="1"/>
  <c r="S51" i="1" s="1"/>
  <c r="T51" i="1" s="1"/>
  <c r="M51" i="1"/>
  <c r="C19" i="1"/>
  <c r="M37" i="1"/>
  <c r="M38" i="1" s="1"/>
  <c r="M39" i="1" s="1"/>
  <c r="M40" i="1" s="1"/>
  <c r="M41" i="1" s="1"/>
  <c r="M42" i="1" s="1"/>
  <c r="M43" i="1" s="1"/>
  <c r="M44" i="1" s="1"/>
  <c r="M45" i="1" s="1"/>
  <c r="M46" i="1" s="1"/>
  <c r="O35" i="1"/>
  <c r="P35" i="1" s="1"/>
  <c r="Q35" i="1" s="1"/>
  <c r="R35" i="1" s="1"/>
  <c r="S35" i="1" s="1"/>
  <c r="T35" i="1" s="1"/>
  <c r="E16" i="1"/>
  <c r="F16" i="1" s="1"/>
  <c r="N36" i="1" l="1"/>
  <c r="R36" i="1"/>
  <c r="O37" i="1"/>
  <c r="S37" i="1"/>
  <c r="P38" i="1"/>
  <c r="T38" i="1"/>
  <c r="Q39" i="1"/>
  <c r="N40" i="1"/>
  <c r="R40" i="1"/>
  <c r="O41" i="1"/>
  <c r="S41" i="1"/>
  <c r="P42" i="1"/>
  <c r="T42" i="1"/>
  <c r="Q43" i="1"/>
  <c r="N44" i="1"/>
  <c r="R44" i="1"/>
  <c r="O45" i="1"/>
  <c r="S45" i="1"/>
  <c r="P46" i="1"/>
  <c r="T46" i="1"/>
  <c r="Q45" i="1"/>
  <c r="R37" i="1"/>
  <c r="P39" i="1"/>
  <c r="O42" i="1"/>
  <c r="T43" i="1"/>
  <c r="R45" i="1"/>
  <c r="O36" i="1"/>
  <c r="S36" i="1"/>
  <c r="P37" i="1"/>
  <c r="T37" i="1"/>
  <c r="Q38" i="1"/>
  <c r="N39" i="1"/>
  <c r="R39" i="1"/>
  <c r="O40" i="1"/>
  <c r="S40" i="1"/>
  <c r="P41" i="1"/>
  <c r="T41" i="1"/>
  <c r="Q42" i="1"/>
  <c r="N43" i="1"/>
  <c r="R43" i="1"/>
  <c r="O44" i="1"/>
  <c r="S44" i="1"/>
  <c r="P45" i="1"/>
  <c r="T45" i="1"/>
  <c r="Q46" i="1"/>
  <c r="T40" i="1"/>
  <c r="R42" i="1"/>
  <c r="S43" i="1"/>
  <c r="T44" i="1"/>
  <c r="R46" i="1"/>
  <c r="Q36" i="1"/>
  <c r="S38" i="1"/>
  <c r="Q40" i="1"/>
  <c r="R41" i="1"/>
  <c r="S42" i="1"/>
  <c r="Q44" i="1"/>
  <c r="O46" i="1"/>
  <c r="P36" i="1"/>
  <c r="T36" i="1"/>
  <c r="Q37" i="1"/>
  <c r="N38" i="1"/>
  <c r="R38" i="1"/>
  <c r="O39" i="1"/>
  <c r="S39" i="1"/>
  <c r="P40" i="1"/>
  <c r="Q41" i="1"/>
  <c r="N42" i="1"/>
  <c r="O43" i="1"/>
  <c r="P44" i="1"/>
  <c r="N46" i="1"/>
  <c r="N37" i="1"/>
  <c r="O38" i="1"/>
  <c r="T39" i="1"/>
  <c r="N41" i="1"/>
  <c r="P43" i="1"/>
  <c r="N45" i="1"/>
  <c r="S46" i="1"/>
  <c r="G16" i="1"/>
  <c r="O20" i="1"/>
  <c r="P20" i="1" s="1"/>
  <c r="Q20" i="1" s="1"/>
  <c r="R20" i="1" s="1"/>
  <c r="S20" i="1" s="1"/>
  <c r="T20" i="1" s="1"/>
  <c r="M22" i="1"/>
  <c r="M23" i="1" s="1"/>
  <c r="M24" i="1" s="1"/>
  <c r="M25" i="1" s="1"/>
  <c r="M26" i="1" s="1"/>
  <c r="M27" i="1" s="1"/>
  <c r="M28" i="1" s="1"/>
  <c r="M29" i="1" s="1"/>
  <c r="M30" i="1" s="1"/>
  <c r="M31" i="1" s="1"/>
  <c r="E20" i="1"/>
  <c r="D17" i="1"/>
  <c r="D19" i="1" s="1"/>
  <c r="F18" i="1"/>
  <c r="G18" i="1" s="1"/>
  <c r="H18" i="1" s="1"/>
  <c r="I18" i="1" s="1"/>
  <c r="D15" i="1"/>
  <c r="E15" i="1" s="1"/>
  <c r="F15" i="1" s="1"/>
  <c r="G15" i="1" s="1"/>
  <c r="H15" i="1" s="1"/>
  <c r="I15" i="1" s="1"/>
  <c r="J15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O5" i="1"/>
  <c r="P5" i="1" s="1"/>
  <c r="Q5" i="1" s="1"/>
  <c r="R5" i="1" s="1"/>
  <c r="S5" i="1" s="1"/>
  <c r="T5" i="1" s="1"/>
  <c r="J18" i="1" l="1"/>
  <c r="D24" i="1"/>
  <c r="D25" i="1" s="1"/>
  <c r="F20" i="1"/>
  <c r="H16" i="1"/>
  <c r="E17" i="1"/>
  <c r="G20" i="1" l="1"/>
  <c r="I16" i="1"/>
  <c r="F17" i="1"/>
  <c r="E19" i="1"/>
  <c r="E24" i="1" l="1"/>
  <c r="H20" i="1"/>
  <c r="J16" i="1"/>
  <c r="G17" i="1"/>
  <c r="F19" i="1"/>
  <c r="E25" i="1" l="1"/>
  <c r="F24" i="1"/>
  <c r="I20" i="1"/>
  <c r="H17" i="1"/>
  <c r="G19" i="1"/>
  <c r="J20" i="1" l="1"/>
  <c r="G24" i="1"/>
  <c r="F25" i="1"/>
  <c r="I17" i="1"/>
  <c r="H19" i="1"/>
  <c r="H24" i="1" l="1"/>
  <c r="G25" i="1"/>
  <c r="J17" i="1"/>
  <c r="J19" i="1" s="1"/>
  <c r="J24" i="1" s="1"/>
  <c r="I19" i="1"/>
  <c r="I24" i="1" l="1"/>
  <c r="H25" i="1"/>
  <c r="D4" i="1"/>
  <c r="D9" i="1" s="1"/>
  <c r="D10" i="1" s="1"/>
  <c r="J25" i="1"/>
  <c r="I25" i="1" l="1"/>
  <c r="C25" i="1" l="1"/>
  <c r="D12" i="1" l="1"/>
  <c r="M5" i="1" l="1"/>
  <c r="M20" i="1"/>
</calcChain>
</file>

<file path=xl/sharedStrings.xml><?xml version="1.0" encoding="utf-8"?>
<sst xmlns="http://schemas.openxmlformats.org/spreadsheetml/2006/main" count="26" uniqueCount="21">
  <si>
    <t>FCF(10)</t>
  </si>
  <si>
    <t>g</t>
  </si>
  <si>
    <t>WACC</t>
  </si>
  <si>
    <t>TV</t>
  </si>
  <si>
    <t>NPV(TV)</t>
  </si>
  <si>
    <t>Period</t>
  </si>
  <si>
    <t>Growth Rate</t>
  </si>
  <si>
    <t>Revenue</t>
  </si>
  <si>
    <t>EBITDA</t>
  </si>
  <si>
    <t>% Growth</t>
  </si>
  <si>
    <t>% Margin</t>
  </si>
  <si>
    <t>Other CF</t>
  </si>
  <si>
    <t>FCF</t>
  </si>
  <si>
    <t>EBITDA% Margin</t>
  </si>
  <si>
    <t>Growth Rate %</t>
  </si>
  <si>
    <t>NPV(FCF)</t>
  </si>
  <si>
    <t>NPV(FCF+TV)</t>
  </si>
  <si>
    <t>Implied Valuation Multiple (2020A)</t>
  </si>
  <si>
    <t>Implied TEV Based on Various growth &amp; Margin Assumptions</t>
  </si>
  <si>
    <t>Implied TEV Change based on Various growth &amp; Margin Assumptions</t>
  </si>
  <si>
    <t>&gt;Data&gt;What if Analysis &gt;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</si>
</sst>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_);\(0.0%\);0.0%_);@_)"/>
    <numFmt numFmtId="165" formatCode="0.0&quot;x&quot;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9.9978637043366805E-2"/>
        <bgColor indexed="64"/>
      </patternFill>
    </fill>
    <fill>
      <patternFill patternType="solid">
        <fgColor theme="2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/>
    <xf numFmtId="0" fontId="1" fillId="3" borderId="0" xfId="0" applyFont="1" applyFill="1"/>
    <xf numFmtId="3" fontId="1" fillId="3" borderId="0" xfId="0" applyNumberFormat="1" applyFont="1" applyFill="1"/>
    <xf numFmtId="164" fontId="2" fillId="0" borderId="0" xfId="0" applyNumberFormat="1" applyFont="1"/>
    <xf numFmtId="164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4" borderId="2" xfId="0" applyNumberFormat="1" applyFill="1" applyBorder="1"/>
    <xf numFmtId="3" fontId="0" fillId="4" borderId="0" xfId="0" applyNumberFormat="1" applyFill="1" applyBorder="1"/>
    <xf numFmtId="3" fontId="0" fillId="4" borderId="3" xfId="0" applyNumberFormat="1" applyFill="1" applyBorder="1"/>
    <xf numFmtId="3" fontId="0" fillId="2" borderId="0" xfId="0" applyNumberFormat="1" applyFill="1" applyBorder="1"/>
    <xf numFmtId="0" fontId="2" fillId="0" borderId="0" xfId="0" applyFont="1"/>
    <xf numFmtId="3" fontId="0" fillId="0" borderId="1" xfId="0" applyNumberFormat="1" applyFill="1" applyBorder="1"/>
    <xf numFmtId="3" fontId="0" fillId="0" borderId="2" xfId="0" applyNumberFormat="1" applyFill="1" applyBorder="1"/>
    <xf numFmtId="3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/>
    <xf numFmtId="165" fontId="0" fillId="0" borderId="1" xfId="0" applyNumberFormat="1" applyFill="1" applyBorder="1"/>
    <xf numFmtId="165" fontId="0" fillId="0" borderId="2" xfId="0" applyNumberFormat="1" applyFill="1" applyBorder="1"/>
    <xf numFmtId="165" fontId="0" fillId="4" borderId="2" xfId="0" applyNumberFormat="1" applyFill="1" applyBorder="1"/>
    <xf numFmtId="165" fontId="0" fillId="0" borderId="3" xfId="0" applyNumberFormat="1" applyFill="1" applyBorder="1"/>
    <xf numFmtId="165" fontId="0" fillId="0" borderId="0" xfId="0" applyNumberFormat="1" applyFill="1" applyBorder="1"/>
    <xf numFmtId="165" fontId="0" fillId="4" borderId="0" xfId="0" applyNumberFormat="1" applyFill="1" applyBorder="1"/>
    <xf numFmtId="165" fontId="0" fillId="4" borderId="3" xfId="0" applyNumberFormat="1" applyFill="1" applyBorder="1"/>
    <xf numFmtId="165" fontId="0" fillId="2" borderId="0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4" borderId="0" xfId="0" applyNumberFormat="1" applyFill="1" applyBorder="1"/>
    <xf numFmtId="164" fontId="0" fillId="4" borderId="3" xfId="0" applyNumberFormat="1" applyFill="1" applyBorder="1"/>
    <xf numFmtId="164" fontId="0" fillId="2" borderId="0" xfId="0" applyNumberFormat="1" applyFill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vercore Theme">
  <a:themeElements>
    <a:clrScheme name="Evercore Colours">
      <a:dk1>
        <a:sysClr val="windowText" lastClr="000000"/>
      </a:dk1>
      <a:lt1>
        <a:sysClr val="window" lastClr="FFFFFF"/>
      </a:lt1>
      <a:dk2>
        <a:srgbClr val="0069AA"/>
      </a:dk2>
      <a:lt2>
        <a:srgbClr val="1F4D82"/>
      </a:lt2>
      <a:accent1>
        <a:srgbClr val="6A97D4"/>
      </a:accent1>
      <a:accent2>
        <a:srgbClr val="B7CDEB"/>
      </a:accent2>
      <a:accent3>
        <a:srgbClr val="BFBFBF"/>
      </a:accent3>
      <a:accent4>
        <a:srgbClr val="C10202"/>
      </a:accent4>
      <a:accent5>
        <a:srgbClr val="EB8521"/>
      </a:accent5>
      <a:accent6>
        <a:srgbClr val="53780A"/>
      </a:accent6>
      <a:hlink>
        <a:srgbClr val="ECA321"/>
      </a:hlink>
      <a:folHlink>
        <a:srgbClr val="8AAD4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T62"/>
  <sheetViews>
    <sheetView tabSelected="1" zoomScaleNormal="100" workbookViewId="0">
      <selection activeCell="F3" sqref="F3"/>
    </sheetView>
  </sheetViews>
  <sheetFormatPr defaultRowHeight="12.5" x14ac:dyDescent="0.25"/>
  <cols>
    <col min="1" max="1" width="3.453125" customWidth="1"/>
    <col min="4" max="4" width="8.90625" customWidth="1"/>
  </cols>
  <sheetData>
    <row r="3" spans="2:20" ht="13.25" x14ac:dyDescent="0.25">
      <c r="B3" t="s">
        <v>5</v>
      </c>
      <c r="D3">
        <v>10</v>
      </c>
      <c r="F3" t="s">
        <v>20</v>
      </c>
    </row>
    <row r="4" spans="2:20" ht="13.25" x14ac:dyDescent="0.25">
      <c r="B4" t="s">
        <v>0</v>
      </c>
      <c r="D4" s="1">
        <f>J24</f>
        <v>79.73713352985601</v>
      </c>
      <c r="N4" s="36" t="s">
        <v>6</v>
      </c>
      <c r="O4" s="37"/>
      <c r="P4" s="37"/>
      <c r="Q4" s="37"/>
      <c r="R4" s="37"/>
      <c r="S4" s="37"/>
      <c r="T4" s="38"/>
    </row>
    <row r="5" spans="2:20" ht="13.25" x14ac:dyDescent="0.25">
      <c r="B5" t="s">
        <v>1</v>
      </c>
      <c r="D5" s="4">
        <v>0.02</v>
      </c>
      <c r="M5" s="1">
        <f>+D12</f>
        <v>724.03675795633535</v>
      </c>
      <c r="N5" s="4">
        <v>0</v>
      </c>
      <c r="O5" s="4">
        <f t="shared" ref="O5:T5" si="0">N5+0.5%</f>
        <v>5.0000000000000001E-3</v>
      </c>
      <c r="P5" s="4">
        <f t="shared" si="0"/>
        <v>0.01</v>
      </c>
      <c r="Q5" s="4">
        <f t="shared" si="0"/>
        <v>1.4999999999999999E-2</v>
      </c>
      <c r="R5" s="4">
        <f t="shared" si="0"/>
        <v>0.02</v>
      </c>
      <c r="S5" s="4">
        <f t="shared" si="0"/>
        <v>2.5000000000000001E-2</v>
      </c>
      <c r="T5" s="4">
        <f t="shared" si="0"/>
        <v>3.0000000000000002E-2</v>
      </c>
    </row>
    <row r="6" spans="2:20" ht="13.25" x14ac:dyDescent="0.25">
      <c r="B6" t="s">
        <v>2</v>
      </c>
      <c r="D6" s="4">
        <v>0.1</v>
      </c>
      <c r="L6" s="39" t="s">
        <v>2</v>
      </c>
      <c r="M6" s="4">
        <v>0.08</v>
      </c>
      <c r="N6" s="6">
        <f t="dataTable" ref="N6:T16" dt2D="1" dtr="1" r1="D18" r2="D6"/>
        <v>664.24538883938703</v>
      </c>
      <c r="O6" s="7">
        <v>740.37318302710833</v>
      </c>
      <c r="P6" s="7">
        <v>818.57904965278999</v>
      </c>
      <c r="Q6" s="7">
        <v>898.91253639417801</v>
      </c>
      <c r="R6" s="10">
        <v>981.42415147368354</v>
      </c>
      <c r="S6" s="7">
        <v>1066.1653777029949</v>
      </c>
      <c r="T6" s="7">
        <v>1153.1886866647922</v>
      </c>
    </row>
    <row r="7" spans="2:20" ht="13.25" x14ac:dyDescent="0.25">
      <c r="L7" s="40"/>
      <c r="M7" s="4">
        <f t="shared" ref="M7:M16" si="1">M6+0.5%</f>
        <v>8.5000000000000006E-2</v>
      </c>
      <c r="N7" s="8">
        <v>613.60465588662157</v>
      </c>
      <c r="O7" s="9">
        <v>682.70370176972688</v>
      </c>
      <c r="P7" s="9">
        <v>753.67081808369755</v>
      </c>
      <c r="Q7" s="9">
        <v>826.55032267940851</v>
      </c>
      <c r="R7" s="11">
        <v>901.38738997726432</v>
      </c>
      <c r="S7" s="9">
        <v>978.22806346651214</v>
      </c>
      <c r="T7" s="9">
        <v>1057.1192683264028</v>
      </c>
    </row>
    <row r="8" spans="2:20" ht="13.25" x14ac:dyDescent="0.25">
      <c r="L8" s="40"/>
      <c r="M8" s="4">
        <f t="shared" si="1"/>
        <v>9.0000000000000011E-2</v>
      </c>
      <c r="N8" s="8">
        <v>570.4842962393293</v>
      </c>
      <c r="O8" s="9">
        <v>633.6202770820646</v>
      </c>
      <c r="P8" s="9">
        <v>698.44655447837772</v>
      </c>
      <c r="Q8" s="9">
        <v>765.00302505917784</v>
      </c>
      <c r="R8" s="11">
        <v>833.33035420530109</v>
      </c>
      <c r="S8" s="9">
        <v>903.46998724246896</v>
      </c>
      <c r="T8" s="9">
        <v>975.46416074522222</v>
      </c>
    </row>
    <row r="9" spans="2:20" ht="13.25" x14ac:dyDescent="0.25">
      <c r="B9" t="s">
        <v>3</v>
      </c>
      <c r="D9" s="1">
        <f>(D4*(1+D5)/(D6-D5))</f>
        <v>1016.6484525056642</v>
      </c>
      <c r="L9" s="40"/>
      <c r="M9" s="4">
        <f t="shared" si="1"/>
        <v>9.5000000000000015E-2</v>
      </c>
      <c r="N9" s="8">
        <v>533.35892066762869</v>
      </c>
      <c r="O9" s="9">
        <v>591.38081287624414</v>
      </c>
      <c r="P9" s="9">
        <v>650.94089126770655</v>
      </c>
      <c r="Q9" s="9">
        <v>712.07527496225725</v>
      </c>
      <c r="R9" s="11">
        <v>774.82077686869445</v>
      </c>
      <c r="S9" s="9">
        <v>839.21491376670997</v>
      </c>
      <c r="T9" s="9">
        <v>905.29591648722931</v>
      </c>
    </row>
    <row r="10" spans="2:20" ht="13" x14ac:dyDescent="0.3">
      <c r="B10" s="2" t="s">
        <v>4</v>
      </c>
      <c r="C10" s="2"/>
      <c r="D10" s="3">
        <f>D9/(1+D6)^D3</f>
        <v>391.96198857247657</v>
      </c>
      <c r="L10" s="40"/>
      <c r="M10" s="4">
        <f t="shared" si="1"/>
        <v>0.10000000000000002</v>
      </c>
      <c r="N10" s="12">
        <v>501.08588364104696</v>
      </c>
      <c r="O10" s="11">
        <v>554.68034896444715</v>
      </c>
      <c r="P10" s="11">
        <v>609.68163703820539</v>
      </c>
      <c r="Q10" s="11">
        <v>666.12260968817031</v>
      </c>
      <c r="R10" s="13">
        <v>724.03675795633524</v>
      </c>
      <c r="S10" s="11">
        <v>783.45821122544362</v>
      </c>
      <c r="T10" s="11">
        <v>844.42174643215344</v>
      </c>
    </row>
    <row r="11" spans="2:20" ht="13.25" x14ac:dyDescent="0.25">
      <c r="L11" s="40"/>
      <c r="M11" s="4">
        <f t="shared" si="1"/>
        <v>0.10500000000000002</v>
      </c>
      <c r="N11" s="8">
        <v>472.7926206646344</v>
      </c>
      <c r="O11" s="9">
        <v>522.52238713666907</v>
      </c>
      <c r="P11" s="9">
        <v>573.54460620452323</v>
      </c>
      <c r="Q11" s="9">
        <v>625.88930833871279</v>
      </c>
      <c r="R11" s="11">
        <v>679.58709715744681</v>
      </c>
      <c r="S11" s="9">
        <v>734.66915772025766</v>
      </c>
      <c r="T11" s="9">
        <v>791.16726490200574</v>
      </c>
    </row>
    <row r="12" spans="2:20" ht="13" x14ac:dyDescent="0.3">
      <c r="B12" s="2" t="s">
        <v>16</v>
      </c>
      <c r="C12" s="2"/>
      <c r="D12" s="3">
        <f>D10+C25</f>
        <v>724.03675795633535</v>
      </c>
      <c r="L12" s="40"/>
      <c r="M12" s="4">
        <f t="shared" si="1"/>
        <v>0.11000000000000003</v>
      </c>
      <c r="N12" s="8">
        <v>447.80154593695363</v>
      </c>
      <c r="O12" s="9">
        <v>494.13311553906124</v>
      </c>
      <c r="P12" s="9">
        <v>541.65684670450571</v>
      </c>
      <c r="Q12" s="9">
        <v>590.40029130098947</v>
      </c>
      <c r="R12" s="11">
        <v>640.39152531619129</v>
      </c>
      <c r="S12" s="9">
        <v>691.65915642534935</v>
      </c>
      <c r="T12" s="9">
        <v>744.23233163206839</v>
      </c>
    </row>
    <row r="13" spans="2:20" ht="13.25" x14ac:dyDescent="0.25">
      <c r="L13" s="40"/>
      <c r="M13" s="4">
        <f t="shared" si="1"/>
        <v>0.11500000000000003</v>
      </c>
      <c r="N13" s="8">
        <v>425.57867189057743</v>
      </c>
      <c r="O13" s="9">
        <v>468.90272622803553</v>
      </c>
      <c r="P13" s="9">
        <v>513.33043431504439</v>
      </c>
      <c r="Q13" s="9">
        <v>558.88716451445953</v>
      </c>
      <c r="R13" s="11">
        <v>605.59876616951692</v>
      </c>
      <c r="S13" s="9">
        <v>653.49157653309794</v>
      </c>
      <c r="T13" s="9">
        <v>702.59242776393489</v>
      </c>
    </row>
    <row r="14" spans="2:20" ht="13.25" x14ac:dyDescent="0.25">
      <c r="L14" s="40"/>
      <c r="M14" s="4">
        <f t="shared" si="1"/>
        <v>0.12000000000000004</v>
      </c>
      <c r="N14" s="8">
        <v>405.69764758258242</v>
      </c>
      <c r="O14" s="9">
        <v>446.34434286082745</v>
      </c>
      <c r="P14" s="9">
        <v>488.01613478782491</v>
      </c>
      <c r="Q14" s="9">
        <v>530.73645730645467</v>
      </c>
      <c r="R14" s="11">
        <v>574.52918716869294</v>
      </c>
      <c r="S14" s="9">
        <v>619.41865030056124</v>
      </c>
      <c r="T14" s="9">
        <v>665.4296282284688</v>
      </c>
    </row>
    <row r="15" spans="2:20" ht="13.25" x14ac:dyDescent="0.25">
      <c r="C15">
        <v>2020</v>
      </c>
      <c r="D15">
        <f t="shared" ref="D15:J15" si="2">C15+1</f>
        <v>2021</v>
      </c>
      <c r="E15">
        <f t="shared" si="2"/>
        <v>2022</v>
      </c>
      <c r="F15">
        <f t="shared" si="2"/>
        <v>2023</v>
      </c>
      <c r="G15">
        <f t="shared" si="2"/>
        <v>2024</v>
      </c>
      <c r="H15">
        <f t="shared" si="2"/>
        <v>2025</v>
      </c>
      <c r="I15">
        <f t="shared" si="2"/>
        <v>2026</v>
      </c>
      <c r="J15">
        <f t="shared" si="2"/>
        <v>2027</v>
      </c>
      <c r="L15" s="40"/>
      <c r="M15" s="4">
        <f t="shared" si="1"/>
        <v>0.12500000000000003</v>
      </c>
      <c r="N15" s="8">
        <v>387.81407598981468</v>
      </c>
      <c r="O15" s="9">
        <v>426.06468810083015</v>
      </c>
      <c r="P15" s="9">
        <v>465.27031077302854</v>
      </c>
      <c r="Q15" s="9">
        <v>505.45265546408518</v>
      </c>
      <c r="R15" s="11">
        <v>546.63384249522187</v>
      </c>
      <c r="S15" s="9">
        <v>588.83640691476955</v>
      </c>
      <c r="T15" s="9">
        <v>632.08330441819396</v>
      </c>
    </row>
    <row r="16" spans="2:20" ht="13.25" x14ac:dyDescent="0.25">
      <c r="D16" s="14">
        <v>0.5</v>
      </c>
      <c r="E16" s="14">
        <f>D16+1</f>
        <v>1.5</v>
      </c>
      <c r="F16" s="14">
        <f t="shared" ref="F16:J16" si="3">E16+1</f>
        <v>2.5</v>
      </c>
      <c r="G16" s="14">
        <f t="shared" si="3"/>
        <v>3.5</v>
      </c>
      <c r="H16" s="14">
        <f t="shared" si="3"/>
        <v>4.5</v>
      </c>
      <c r="I16" s="14">
        <f t="shared" si="3"/>
        <v>5.5</v>
      </c>
      <c r="J16" s="14">
        <f t="shared" si="3"/>
        <v>6.5</v>
      </c>
      <c r="L16" s="41"/>
      <c r="M16" s="4">
        <f t="shared" si="1"/>
        <v>0.13000000000000003</v>
      </c>
      <c r="N16" s="8">
        <v>371.64683935862058</v>
      </c>
      <c r="O16" s="9">
        <v>407.7427550421786</v>
      </c>
      <c r="P16" s="9">
        <v>444.73085890522248</v>
      </c>
      <c r="Q16" s="9">
        <v>482.63132154761024</v>
      </c>
      <c r="R16" s="11">
        <v>521.46469210719374</v>
      </c>
      <c r="S16" s="9">
        <v>561.25190367588391</v>
      </c>
      <c r="T16" s="9">
        <v>602.01427876778257</v>
      </c>
    </row>
    <row r="17" spans="2:20" ht="13.25" x14ac:dyDescent="0.25">
      <c r="B17" t="s">
        <v>7</v>
      </c>
      <c r="C17" s="9">
        <v>1000</v>
      </c>
      <c r="D17" s="9">
        <f t="shared" ref="D17:J17" si="4">C17*(1+D18)</f>
        <v>1020</v>
      </c>
      <c r="E17" s="9">
        <f t="shared" si="4"/>
        <v>1040.4000000000001</v>
      </c>
      <c r="F17" s="9">
        <f t="shared" si="4"/>
        <v>1061.2080000000001</v>
      </c>
      <c r="G17" s="9">
        <f t="shared" si="4"/>
        <v>1082.4321600000001</v>
      </c>
      <c r="H17" s="9">
        <f>G17*(1+H18)</f>
        <v>1104.0808032</v>
      </c>
      <c r="I17" s="9">
        <f>H17*(1+I18)</f>
        <v>1126.1624192639999</v>
      </c>
      <c r="J17" s="9">
        <f t="shared" si="4"/>
        <v>1148.68566764928</v>
      </c>
    </row>
    <row r="18" spans="2:20" ht="13.25" x14ac:dyDescent="0.25">
      <c r="B18" t="s">
        <v>9</v>
      </c>
      <c r="D18" s="4">
        <v>0.02</v>
      </c>
      <c r="E18" s="5">
        <f t="shared" ref="E18:J20" si="5">D18</f>
        <v>0.02</v>
      </c>
      <c r="F18" s="5">
        <f t="shared" si="5"/>
        <v>0.02</v>
      </c>
      <c r="G18" s="5">
        <f t="shared" si="5"/>
        <v>0.02</v>
      </c>
      <c r="H18" s="5">
        <f>G18</f>
        <v>0.02</v>
      </c>
      <c r="I18" s="5">
        <f>H18</f>
        <v>0.02</v>
      </c>
      <c r="J18" s="5">
        <f>I18</f>
        <v>0.02</v>
      </c>
      <c r="M18" t="s">
        <v>18</v>
      </c>
    </row>
    <row r="19" spans="2:20" ht="13.25" x14ac:dyDescent="0.25">
      <c r="B19" t="s">
        <v>8</v>
      </c>
      <c r="C19" s="9">
        <f t="shared" ref="C19" si="6">C17*C20</f>
        <v>200</v>
      </c>
      <c r="D19" s="9">
        <f t="shared" ref="D19:J19" si="7">D17*D20</f>
        <v>204</v>
      </c>
      <c r="E19" s="9">
        <f t="shared" si="7"/>
        <v>208.08000000000004</v>
      </c>
      <c r="F19" s="9">
        <f t="shared" si="7"/>
        <v>212.24160000000003</v>
      </c>
      <c r="G19" s="9">
        <f t="shared" si="7"/>
        <v>216.48643200000004</v>
      </c>
      <c r="H19" s="9">
        <f t="shared" si="7"/>
        <v>220.81616064000002</v>
      </c>
      <c r="I19" s="9">
        <f t="shared" si="7"/>
        <v>225.23248385279999</v>
      </c>
      <c r="J19" s="9">
        <f t="shared" si="7"/>
        <v>229.73713352985601</v>
      </c>
      <c r="N19" s="36" t="s">
        <v>14</v>
      </c>
      <c r="O19" s="37"/>
      <c r="P19" s="37"/>
      <c r="Q19" s="37"/>
      <c r="R19" s="37"/>
      <c r="S19" s="37"/>
      <c r="T19" s="38"/>
    </row>
    <row r="20" spans="2:20" ht="13.25" x14ac:dyDescent="0.25">
      <c r="B20" t="s">
        <v>10</v>
      </c>
      <c r="C20" s="5">
        <v>0.2</v>
      </c>
      <c r="D20" s="4">
        <v>0.2</v>
      </c>
      <c r="E20" s="5">
        <f t="shared" si="5"/>
        <v>0.2</v>
      </c>
      <c r="F20" s="5">
        <f t="shared" si="5"/>
        <v>0.2</v>
      </c>
      <c r="G20" s="5">
        <f t="shared" si="5"/>
        <v>0.2</v>
      </c>
      <c r="H20" s="5">
        <f t="shared" si="5"/>
        <v>0.2</v>
      </c>
      <c r="I20" s="5">
        <f t="shared" si="5"/>
        <v>0.2</v>
      </c>
      <c r="J20" s="5">
        <f t="shared" si="5"/>
        <v>0.2</v>
      </c>
      <c r="M20" s="1">
        <f>D12</f>
        <v>724.03675795633535</v>
      </c>
      <c r="N20" s="4">
        <v>0</v>
      </c>
      <c r="O20" s="4">
        <f t="shared" ref="O20:T20" si="8">N20+1%</f>
        <v>0.01</v>
      </c>
      <c r="P20" s="4">
        <f t="shared" si="8"/>
        <v>0.02</v>
      </c>
      <c r="Q20" s="4">
        <f t="shared" si="8"/>
        <v>0.03</v>
      </c>
      <c r="R20" s="4">
        <f t="shared" si="8"/>
        <v>0.04</v>
      </c>
      <c r="S20" s="4">
        <f t="shared" si="8"/>
        <v>0.05</v>
      </c>
      <c r="T20" s="4">
        <f t="shared" si="8"/>
        <v>6.0000000000000005E-2</v>
      </c>
    </row>
    <row r="21" spans="2:20" ht="13.25" x14ac:dyDescent="0.25">
      <c r="L21" s="39" t="s">
        <v>13</v>
      </c>
      <c r="M21" s="4">
        <v>0.17</v>
      </c>
      <c r="N21" s="15">
        <f t="dataTable" ref="N21:T31" dt2D="1" dtr="1" r1="D18" r2="D20" ca="1"/>
        <v>200.43435345641876</v>
      </c>
      <c r="O21" s="16">
        <v>292.74074384400353</v>
      </c>
      <c r="P21" s="10">
        <v>389.94259662441385</v>
      </c>
      <c r="Q21" s="16">
        <v>492.26983682885941</v>
      </c>
      <c r="R21" s="16">
        <v>599.96119682650851</v>
      </c>
      <c r="S21" s="16">
        <v>713.26447056281108</v>
      </c>
      <c r="T21" s="16">
        <v>832.43677268336023</v>
      </c>
    </row>
    <row r="22" spans="2:20" ht="13.25" x14ac:dyDescent="0.25">
      <c r="B22" t="s">
        <v>11</v>
      </c>
      <c r="C22" s="14">
        <v>-150</v>
      </c>
      <c r="D22" s="14">
        <v>-150</v>
      </c>
      <c r="E22" s="14">
        <v>-150</v>
      </c>
      <c r="F22" s="14">
        <v>-150</v>
      </c>
      <c r="G22" s="14">
        <v>-150</v>
      </c>
      <c r="H22" s="14">
        <v>-150</v>
      </c>
      <c r="I22" s="14">
        <v>-150</v>
      </c>
      <c r="J22" s="14">
        <v>-150</v>
      </c>
      <c r="L22" s="40"/>
      <c r="M22" s="4">
        <f t="shared" ref="M22:M31" si="9">M21+0.5%</f>
        <v>0.17500000000000002</v>
      </c>
      <c r="N22" s="17">
        <v>250.54294182052377</v>
      </c>
      <c r="O22" s="18">
        <v>345.56422604303725</v>
      </c>
      <c r="P22" s="11">
        <v>445.62495684640089</v>
      </c>
      <c r="Q22" s="18">
        <v>550.96182176274181</v>
      </c>
      <c r="R22" s="18">
        <v>661.82057470149834</v>
      </c>
      <c r="S22" s="18">
        <v>778.45629766533921</v>
      </c>
      <c r="T22" s="18">
        <v>901.13366749531599</v>
      </c>
    </row>
    <row r="23" spans="2:20" ht="13.25" x14ac:dyDescent="0.25">
      <c r="L23" s="40"/>
      <c r="M23" s="4">
        <f t="shared" si="9"/>
        <v>0.18000000000000002</v>
      </c>
      <c r="N23" s="17">
        <v>300.65153018462848</v>
      </c>
      <c r="O23" s="18">
        <v>398.38770824207097</v>
      </c>
      <c r="P23" s="11">
        <v>501.30731706838776</v>
      </c>
      <c r="Q23" s="18">
        <v>609.65380669662432</v>
      </c>
      <c r="R23" s="18">
        <v>723.67995257648784</v>
      </c>
      <c r="S23" s="18">
        <v>843.64812476786722</v>
      </c>
      <c r="T23" s="18">
        <v>969.8305623072722</v>
      </c>
    </row>
    <row r="24" spans="2:20" x14ac:dyDescent="0.25">
      <c r="B24" t="s">
        <v>12</v>
      </c>
      <c r="D24" s="1">
        <f t="shared" ref="D24:J24" si="10">D19+D22</f>
        <v>54</v>
      </c>
      <c r="E24" s="1">
        <f t="shared" si="10"/>
        <v>58.080000000000041</v>
      </c>
      <c r="F24" s="1">
        <f t="shared" si="10"/>
        <v>62.241600000000034</v>
      </c>
      <c r="G24" s="1">
        <f t="shared" si="10"/>
        <v>66.486432000000036</v>
      </c>
      <c r="H24" s="1">
        <f t="shared" si="10"/>
        <v>70.816160640000021</v>
      </c>
      <c r="I24" s="1">
        <f t="shared" si="10"/>
        <v>75.232483852799987</v>
      </c>
      <c r="J24" s="1">
        <f t="shared" si="10"/>
        <v>79.73713352985601</v>
      </c>
      <c r="L24" s="40"/>
      <c r="M24" s="4">
        <f t="shared" si="9"/>
        <v>0.18500000000000003</v>
      </c>
      <c r="N24" s="17">
        <v>350.7601185487332</v>
      </c>
      <c r="O24" s="18">
        <v>451.21119044110475</v>
      </c>
      <c r="P24" s="11">
        <v>556.98967729037486</v>
      </c>
      <c r="Q24" s="18">
        <v>668.34579163050671</v>
      </c>
      <c r="R24" s="18">
        <v>785.53933045147778</v>
      </c>
      <c r="S24" s="18">
        <v>908.839951870395</v>
      </c>
      <c r="T24" s="18">
        <v>1038.5274571192281</v>
      </c>
    </row>
    <row r="25" spans="2:20" ht="13" x14ac:dyDescent="0.3">
      <c r="B25" t="s">
        <v>15</v>
      </c>
      <c r="C25" s="3">
        <f>SUM(D25:J25)</f>
        <v>332.07476938385872</v>
      </c>
      <c r="D25" s="19">
        <f>D24/((1+$D$6)^D16)</f>
        <v>51.486979819261983</v>
      </c>
      <c r="E25" s="19">
        <f t="shared" ref="E25:J25" si="11">E24/((1+$D$6)^E16)</f>
        <v>50.3428247121673</v>
      </c>
      <c r="F25" s="19">
        <f t="shared" si="11"/>
        <v>49.045485202304533</v>
      </c>
      <c r="G25" s="19">
        <f t="shared" si="11"/>
        <v>47.627592490173576</v>
      </c>
      <c r="H25" s="19">
        <f t="shared" si="11"/>
        <v>46.117450914723172</v>
      </c>
      <c r="I25" s="19">
        <f t="shared" si="11"/>
        <v>44.539530241766812</v>
      </c>
      <c r="J25" s="19">
        <f t="shared" si="11"/>
        <v>42.914906003461361</v>
      </c>
      <c r="L25" s="40"/>
      <c r="M25" s="4">
        <f t="shared" si="9"/>
        <v>0.19000000000000003</v>
      </c>
      <c r="N25" s="17">
        <v>400.86870691283787</v>
      </c>
      <c r="O25" s="18">
        <v>504.0346726401383</v>
      </c>
      <c r="P25" s="11">
        <v>612.67203751236161</v>
      </c>
      <c r="Q25" s="18">
        <v>727.03777656438911</v>
      </c>
      <c r="R25" s="18">
        <v>847.39870832646739</v>
      </c>
      <c r="S25" s="18">
        <v>974.03177897292335</v>
      </c>
      <c r="T25" s="18">
        <v>1107.2243519311842</v>
      </c>
    </row>
    <row r="26" spans="2:20" x14ac:dyDescent="0.25">
      <c r="L26" s="40"/>
      <c r="M26" s="4">
        <f t="shared" si="9"/>
        <v>0.19500000000000003</v>
      </c>
      <c r="N26" s="17">
        <v>450.97729527694258</v>
      </c>
      <c r="O26" s="18">
        <v>556.8581548391719</v>
      </c>
      <c r="P26" s="11">
        <v>668.35439773434859</v>
      </c>
      <c r="Q26" s="18">
        <v>785.72976149827139</v>
      </c>
      <c r="R26" s="18">
        <v>909.25808620145722</v>
      </c>
      <c r="S26" s="18">
        <v>1039.2236060754515</v>
      </c>
      <c r="T26" s="18">
        <v>1175.9212467431398</v>
      </c>
    </row>
    <row r="27" spans="2:20" x14ac:dyDescent="0.25">
      <c r="L27" s="40"/>
      <c r="M27" s="4">
        <f t="shared" si="9"/>
        <v>0.20000000000000004</v>
      </c>
      <c r="N27" s="12">
        <v>501.0858836410473</v>
      </c>
      <c r="O27" s="11">
        <v>609.68163703820574</v>
      </c>
      <c r="P27" s="13">
        <v>724.03675795633569</v>
      </c>
      <c r="Q27" s="11">
        <v>844.4217464321539</v>
      </c>
      <c r="R27" s="11">
        <v>971.11746407644682</v>
      </c>
      <c r="S27" s="11">
        <v>1104.4154331779796</v>
      </c>
      <c r="T27" s="11">
        <v>1244.6181415550961</v>
      </c>
    </row>
    <row r="28" spans="2:20" x14ac:dyDescent="0.25">
      <c r="L28" s="40"/>
      <c r="M28" s="4">
        <f t="shared" si="9"/>
        <v>0.20500000000000004</v>
      </c>
      <c r="N28" s="17">
        <v>551.19447200515231</v>
      </c>
      <c r="O28" s="18">
        <v>662.50511923723934</v>
      </c>
      <c r="P28" s="11">
        <v>779.71911817832256</v>
      </c>
      <c r="Q28" s="18">
        <v>903.11373136603629</v>
      </c>
      <c r="R28" s="18">
        <v>1032.9768419514367</v>
      </c>
      <c r="S28" s="18">
        <v>1169.6072602805075</v>
      </c>
      <c r="T28" s="18">
        <v>1313.315036367052</v>
      </c>
    </row>
    <row r="29" spans="2:20" x14ac:dyDescent="0.25">
      <c r="L29" s="40"/>
      <c r="M29" s="4">
        <f t="shared" si="9"/>
        <v>0.21000000000000005</v>
      </c>
      <c r="N29" s="17">
        <v>601.30306036925697</v>
      </c>
      <c r="O29" s="18">
        <v>715.32860143627317</v>
      </c>
      <c r="P29" s="11">
        <v>835.40147840030954</v>
      </c>
      <c r="Q29" s="18">
        <v>961.80571629991857</v>
      </c>
      <c r="R29" s="18">
        <v>1094.8362198264263</v>
      </c>
      <c r="S29" s="18">
        <v>1234.7990873830354</v>
      </c>
      <c r="T29" s="18">
        <v>1382.0119311790079</v>
      </c>
    </row>
    <row r="30" spans="2:20" x14ac:dyDescent="0.25">
      <c r="L30" s="40"/>
      <c r="M30" s="4">
        <f t="shared" si="9"/>
        <v>0.21500000000000005</v>
      </c>
      <c r="N30" s="17">
        <v>651.41164873336163</v>
      </c>
      <c r="O30" s="18">
        <v>768.15208363530701</v>
      </c>
      <c r="P30" s="11">
        <v>891.08383862229653</v>
      </c>
      <c r="Q30" s="18">
        <v>1020.4977012338011</v>
      </c>
      <c r="R30" s="18">
        <v>1156.6955977014163</v>
      </c>
      <c r="S30" s="18">
        <v>1299.9909144855635</v>
      </c>
      <c r="T30" s="18">
        <v>1450.7088259909638</v>
      </c>
    </row>
    <row r="31" spans="2:20" x14ac:dyDescent="0.25">
      <c r="E31" s="24"/>
      <c r="L31" s="41"/>
      <c r="M31" s="4">
        <f t="shared" si="9"/>
        <v>0.22000000000000006</v>
      </c>
      <c r="N31" s="17">
        <v>701.52023709746641</v>
      </c>
      <c r="O31" s="18">
        <v>820.97556583434061</v>
      </c>
      <c r="P31" s="11">
        <v>946.76619884428339</v>
      </c>
      <c r="Q31" s="18">
        <v>1079.1896861676835</v>
      </c>
      <c r="R31" s="18">
        <v>1218.5549755764059</v>
      </c>
      <c r="S31" s="18">
        <v>1365.1827415880916</v>
      </c>
      <c r="T31" s="18">
        <v>1519.4057208029199</v>
      </c>
    </row>
    <row r="33" spans="12:20" x14ac:dyDescent="0.25">
      <c r="M33" t="s">
        <v>17</v>
      </c>
    </row>
    <row r="34" spans="12:20" x14ac:dyDescent="0.25">
      <c r="N34" s="36" t="s">
        <v>14</v>
      </c>
      <c r="O34" s="37"/>
      <c r="P34" s="37"/>
      <c r="Q34" s="37"/>
      <c r="R34" s="37"/>
      <c r="S34" s="37"/>
      <c r="T34" s="38"/>
    </row>
    <row r="35" spans="12:20" x14ac:dyDescent="0.25">
      <c r="M35" s="1"/>
      <c r="N35" s="4">
        <v>0</v>
      </c>
      <c r="O35" s="4">
        <f t="shared" ref="O35" si="12">N35+1%</f>
        <v>0.01</v>
      </c>
      <c r="P35" s="4">
        <f t="shared" ref="P35" si="13">O35+1%</f>
        <v>0.02</v>
      </c>
      <c r="Q35" s="4">
        <f t="shared" ref="Q35" si="14">P35+1%</f>
        <v>0.03</v>
      </c>
      <c r="R35" s="4">
        <f t="shared" ref="R35" si="15">Q35+1%</f>
        <v>0.04</v>
      </c>
      <c r="S35" s="4">
        <f t="shared" ref="S35" si="16">R35+1%</f>
        <v>0.05</v>
      </c>
      <c r="T35" s="4">
        <f t="shared" ref="T35" si="17">S35+1%</f>
        <v>6.0000000000000005E-2</v>
      </c>
    </row>
    <row r="36" spans="12:20" x14ac:dyDescent="0.25">
      <c r="L36" s="39" t="s">
        <v>13</v>
      </c>
      <c r="M36" s="4">
        <v>0.17</v>
      </c>
      <c r="N36" s="20">
        <f t="shared" ref="N36:T46" si="18">+N21/$C$19</f>
        <v>1.0021717672820938</v>
      </c>
      <c r="O36" s="21">
        <f t="shared" si="18"/>
        <v>1.4637037192200177</v>
      </c>
      <c r="P36" s="22">
        <f t="shared" si="18"/>
        <v>1.9497129831220692</v>
      </c>
      <c r="Q36" s="21">
        <f t="shared" si="18"/>
        <v>2.4613491841442969</v>
      </c>
      <c r="R36" s="21">
        <f t="shared" si="18"/>
        <v>2.9998059841325424</v>
      </c>
      <c r="S36" s="21">
        <f t="shared" si="18"/>
        <v>3.5663223528140553</v>
      </c>
      <c r="T36" s="21">
        <f t="shared" si="18"/>
        <v>4.1621838634168009</v>
      </c>
    </row>
    <row r="37" spans="12:20" x14ac:dyDescent="0.25">
      <c r="L37" s="40"/>
      <c r="M37" s="4">
        <f t="shared" ref="M37:M46" si="19">M36+0.5%</f>
        <v>0.17500000000000002</v>
      </c>
      <c r="N37" s="23">
        <f t="shared" si="18"/>
        <v>1.2527147091026187</v>
      </c>
      <c r="O37" s="24">
        <f t="shared" si="18"/>
        <v>1.7278211302151862</v>
      </c>
      <c r="P37" s="25">
        <f t="shared" si="18"/>
        <v>2.2281247842320044</v>
      </c>
      <c r="Q37" s="24">
        <f t="shared" si="18"/>
        <v>2.754809108813709</v>
      </c>
      <c r="R37" s="24">
        <f t="shared" si="18"/>
        <v>3.3091028735074919</v>
      </c>
      <c r="S37" s="24">
        <f t="shared" si="18"/>
        <v>3.8922814883266961</v>
      </c>
      <c r="T37" s="24">
        <f t="shared" si="18"/>
        <v>4.50566833747658</v>
      </c>
    </row>
    <row r="38" spans="12:20" x14ac:dyDescent="0.25">
      <c r="L38" s="40"/>
      <c r="M38" s="4">
        <f t="shared" si="19"/>
        <v>0.18000000000000002</v>
      </c>
      <c r="N38" s="23">
        <f t="shared" si="18"/>
        <v>1.5032576509231423</v>
      </c>
      <c r="O38" s="24">
        <f t="shared" si="18"/>
        <v>1.991938541210355</v>
      </c>
      <c r="P38" s="25">
        <f t="shared" si="18"/>
        <v>2.506536585341939</v>
      </c>
      <c r="Q38" s="24">
        <f t="shared" si="18"/>
        <v>3.0482690334831215</v>
      </c>
      <c r="R38" s="24">
        <f t="shared" si="18"/>
        <v>3.6183997628824391</v>
      </c>
      <c r="S38" s="24">
        <f t="shared" si="18"/>
        <v>4.2182406238393364</v>
      </c>
      <c r="T38" s="24">
        <f t="shared" si="18"/>
        <v>4.8491528115363609</v>
      </c>
    </row>
    <row r="39" spans="12:20" x14ac:dyDescent="0.25">
      <c r="L39" s="40"/>
      <c r="M39" s="4">
        <f t="shared" si="19"/>
        <v>0.18500000000000003</v>
      </c>
      <c r="N39" s="23">
        <f t="shared" si="18"/>
        <v>1.753800592743666</v>
      </c>
      <c r="O39" s="24">
        <f t="shared" si="18"/>
        <v>2.2560559522055237</v>
      </c>
      <c r="P39" s="25">
        <f t="shared" si="18"/>
        <v>2.7849483864518745</v>
      </c>
      <c r="Q39" s="24">
        <f t="shared" si="18"/>
        <v>3.3417289581525336</v>
      </c>
      <c r="R39" s="24">
        <f t="shared" si="18"/>
        <v>3.9276966522573891</v>
      </c>
      <c r="S39" s="24">
        <f t="shared" si="18"/>
        <v>4.544199759351975</v>
      </c>
      <c r="T39" s="24">
        <f t="shared" si="18"/>
        <v>5.19263728559614</v>
      </c>
    </row>
    <row r="40" spans="12:20" x14ac:dyDescent="0.25">
      <c r="L40" s="40"/>
      <c r="M40" s="4">
        <f t="shared" si="19"/>
        <v>0.19000000000000003</v>
      </c>
      <c r="N40" s="23">
        <f t="shared" si="18"/>
        <v>2.0043435345641893</v>
      </c>
      <c r="O40" s="24">
        <f t="shared" si="18"/>
        <v>2.5201733632006915</v>
      </c>
      <c r="P40" s="25">
        <f t="shared" si="18"/>
        <v>3.0633601875618082</v>
      </c>
      <c r="Q40" s="24">
        <f t="shared" si="18"/>
        <v>3.6351888828219456</v>
      </c>
      <c r="R40" s="24">
        <f t="shared" si="18"/>
        <v>4.2369935416323372</v>
      </c>
      <c r="S40" s="24">
        <f t="shared" si="18"/>
        <v>4.8701588948646171</v>
      </c>
      <c r="T40" s="24">
        <f t="shared" si="18"/>
        <v>5.5361217596559209</v>
      </c>
    </row>
    <row r="41" spans="12:20" x14ac:dyDescent="0.25">
      <c r="L41" s="40"/>
      <c r="M41" s="4">
        <f t="shared" si="19"/>
        <v>0.19500000000000003</v>
      </c>
      <c r="N41" s="23">
        <f t="shared" si="18"/>
        <v>2.254886476384713</v>
      </c>
      <c r="O41" s="24">
        <f t="shared" si="18"/>
        <v>2.7842907741958594</v>
      </c>
      <c r="P41" s="25">
        <f t="shared" si="18"/>
        <v>3.3417719886717432</v>
      </c>
      <c r="Q41" s="24">
        <f t="shared" si="18"/>
        <v>3.9286488074913568</v>
      </c>
      <c r="R41" s="24">
        <f t="shared" si="18"/>
        <v>4.5462904310072858</v>
      </c>
      <c r="S41" s="24">
        <f t="shared" si="18"/>
        <v>5.1961180303772574</v>
      </c>
      <c r="T41" s="24">
        <f t="shared" si="18"/>
        <v>5.8796062337156991</v>
      </c>
    </row>
    <row r="42" spans="12:20" x14ac:dyDescent="0.25">
      <c r="L42" s="40"/>
      <c r="M42" s="4">
        <f t="shared" si="19"/>
        <v>0.20000000000000004</v>
      </c>
      <c r="N42" s="26">
        <f t="shared" si="18"/>
        <v>2.5054294182052366</v>
      </c>
      <c r="O42" s="25">
        <f t="shared" si="18"/>
        <v>3.0484081851910285</v>
      </c>
      <c r="P42" s="27">
        <f t="shared" si="18"/>
        <v>3.6201837897816787</v>
      </c>
      <c r="Q42" s="25">
        <f t="shared" si="18"/>
        <v>4.2221087321607698</v>
      </c>
      <c r="R42" s="25">
        <f t="shared" si="18"/>
        <v>4.8555873203822344</v>
      </c>
      <c r="S42" s="25">
        <f t="shared" si="18"/>
        <v>5.5220771658898977</v>
      </c>
      <c r="T42" s="25">
        <f t="shared" si="18"/>
        <v>6.2230907077754809</v>
      </c>
    </row>
    <row r="43" spans="12:20" x14ac:dyDescent="0.25">
      <c r="L43" s="40"/>
      <c r="M43" s="4">
        <f t="shared" si="19"/>
        <v>0.20500000000000004</v>
      </c>
      <c r="N43" s="23">
        <f t="shared" si="18"/>
        <v>2.7559723600257615</v>
      </c>
      <c r="O43" s="24">
        <f t="shared" si="18"/>
        <v>3.3125255961861968</v>
      </c>
      <c r="P43" s="25">
        <f t="shared" si="18"/>
        <v>3.8985955908916128</v>
      </c>
      <c r="Q43" s="24">
        <f t="shared" si="18"/>
        <v>4.5155686568301814</v>
      </c>
      <c r="R43" s="24">
        <f t="shared" si="18"/>
        <v>5.164884209757183</v>
      </c>
      <c r="S43" s="24">
        <f t="shared" si="18"/>
        <v>5.8480363014025372</v>
      </c>
      <c r="T43" s="24">
        <f t="shared" si="18"/>
        <v>6.56657518183526</v>
      </c>
    </row>
    <row r="44" spans="12:20" x14ac:dyDescent="0.25">
      <c r="L44" s="40"/>
      <c r="M44" s="4">
        <f t="shared" si="19"/>
        <v>0.21000000000000005</v>
      </c>
      <c r="N44" s="23">
        <f t="shared" si="18"/>
        <v>3.0065153018462847</v>
      </c>
      <c r="O44" s="24">
        <f t="shared" si="18"/>
        <v>3.576643007181366</v>
      </c>
      <c r="P44" s="25">
        <f t="shared" si="18"/>
        <v>4.1770073920015474</v>
      </c>
      <c r="Q44" s="24">
        <f t="shared" si="18"/>
        <v>4.809028581499593</v>
      </c>
      <c r="R44" s="24">
        <f t="shared" si="18"/>
        <v>5.4741810991321316</v>
      </c>
      <c r="S44" s="24">
        <f t="shared" si="18"/>
        <v>6.1739954369151766</v>
      </c>
      <c r="T44" s="24">
        <f t="shared" si="18"/>
        <v>6.9100596558950391</v>
      </c>
    </row>
    <row r="45" spans="12:20" x14ac:dyDescent="0.25">
      <c r="L45" s="40"/>
      <c r="M45" s="4">
        <f t="shared" si="19"/>
        <v>0.21500000000000005</v>
      </c>
      <c r="N45" s="23">
        <f t="shared" si="18"/>
        <v>3.2570582436668083</v>
      </c>
      <c r="O45" s="24">
        <f t="shared" si="18"/>
        <v>3.8407604181765351</v>
      </c>
      <c r="P45" s="25">
        <f t="shared" si="18"/>
        <v>4.4554191931114824</v>
      </c>
      <c r="Q45" s="24">
        <f t="shared" si="18"/>
        <v>5.1024885061690055</v>
      </c>
      <c r="R45" s="24">
        <f t="shared" si="18"/>
        <v>5.7834779885070819</v>
      </c>
      <c r="S45" s="24">
        <f t="shared" si="18"/>
        <v>6.4999545724278178</v>
      </c>
      <c r="T45" s="24">
        <f t="shared" si="18"/>
        <v>7.2535441299548191</v>
      </c>
    </row>
    <row r="46" spans="12:20" x14ac:dyDescent="0.25">
      <c r="L46" s="41"/>
      <c r="M46" s="4">
        <f t="shared" si="19"/>
        <v>0.22000000000000006</v>
      </c>
      <c r="N46" s="23">
        <f t="shared" si="18"/>
        <v>3.5076011854873319</v>
      </c>
      <c r="O46" s="24">
        <f t="shared" si="18"/>
        <v>4.104877829171703</v>
      </c>
      <c r="P46" s="25">
        <f t="shared" si="18"/>
        <v>4.7338309942214174</v>
      </c>
      <c r="Q46" s="24">
        <f t="shared" si="18"/>
        <v>5.3959484308384171</v>
      </c>
      <c r="R46" s="24">
        <f t="shared" si="18"/>
        <v>6.0927748778820296</v>
      </c>
      <c r="S46" s="24">
        <f t="shared" si="18"/>
        <v>6.8259137079404582</v>
      </c>
      <c r="T46" s="24">
        <f t="shared" si="18"/>
        <v>7.5970286040145991</v>
      </c>
    </row>
    <row r="49" spans="12:20" x14ac:dyDescent="0.25">
      <c r="M49" t="s">
        <v>19</v>
      </c>
    </row>
    <row r="50" spans="12:20" x14ac:dyDescent="0.25">
      <c r="N50" s="36" t="s">
        <v>14</v>
      </c>
      <c r="O50" s="37"/>
      <c r="P50" s="37"/>
      <c r="Q50" s="37"/>
      <c r="R50" s="37"/>
      <c r="S50" s="37"/>
      <c r="T50" s="38"/>
    </row>
    <row r="51" spans="12:20" x14ac:dyDescent="0.25">
      <c r="M51" s="1">
        <f>N31</f>
        <v>701.52023709746641</v>
      </c>
      <c r="N51" s="4">
        <v>0</v>
      </c>
      <c r="O51" s="4">
        <f t="shared" ref="O51" si="20">N51+1%</f>
        <v>0.01</v>
      </c>
      <c r="P51" s="4">
        <f t="shared" ref="P51" si="21">O51+1%</f>
        <v>0.02</v>
      </c>
      <c r="Q51" s="4">
        <f t="shared" ref="Q51" si="22">P51+1%</f>
        <v>0.03</v>
      </c>
      <c r="R51" s="4">
        <f t="shared" ref="R51" si="23">Q51+1%</f>
        <v>0.04</v>
      </c>
      <c r="S51" s="4">
        <f t="shared" ref="S51" si="24">R51+1%</f>
        <v>0.05</v>
      </c>
      <c r="T51" s="4">
        <f t="shared" ref="T51" si="25">S51+1%</f>
        <v>6.0000000000000005E-2</v>
      </c>
    </row>
    <row r="52" spans="12:20" x14ac:dyDescent="0.25">
      <c r="L52" s="39" t="s">
        <v>13</v>
      </c>
      <c r="M52" s="4">
        <v>0.17</v>
      </c>
      <c r="N52" s="28">
        <f t="shared" ref="N52:T62" si="26">N21/$P$27-1</f>
        <v>-0.72317102515324738</v>
      </c>
      <c r="O52" s="29">
        <f t="shared" si="26"/>
        <v>-0.59568248348289277</v>
      </c>
      <c r="P52" s="30">
        <f t="shared" si="26"/>
        <v>-0.46143259670259718</v>
      </c>
      <c r="Q52" s="29">
        <f t="shared" si="26"/>
        <v>-0.32010380492512702</v>
      </c>
      <c r="R52" s="29">
        <f t="shared" si="26"/>
        <v>-0.17136638404939897</v>
      </c>
      <c r="S52" s="29">
        <f t="shared" si="26"/>
        <v>-1.487809462040357E-2</v>
      </c>
      <c r="T52" s="29">
        <f t="shared" si="26"/>
        <v>0.14971617605851129</v>
      </c>
    </row>
    <row r="53" spans="12:20" x14ac:dyDescent="0.25">
      <c r="L53" s="40"/>
      <c r="M53" s="4">
        <f t="shared" ref="M53:M62" si="27">M52+0.5%</f>
        <v>0.17500000000000002</v>
      </c>
      <c r="N53" s="31">
        <f t="shared" si="26"/>
        <v>-0.65396378144155887</v>
      </c>
      <c r="O53" s="32">
        <f t="shared" si="26"/>
        <v>-0.52272557678090004</v>
      </c>
      <c r="P53" s="33">
        <f t="shared" si="26"/>
        <v>-0.38452716391883091</v>
      </c>
      <c r="Q53" s="32">
        <f t="shared" si="26"/>
        <v>-0.23904164297143526</v>
      </c>
      <c r="R53" s="32">
        <f t="shared" si="26"/>
        <v>-8.5929592069950433E-2</v>
      </c>
      <c r="S53" s="32">
        <f t="shared" si="26"/>
        <v>7.51612941069566E-2</v>
      </c>
      <c r="T53" s="32">
        <f t="shared" si="26"/>
        <v>0.24459657274701585</v>
      </c>
    </row>
    <row r="54" spans="12:20" x14ac:dyDescent="0.25">
      <c r="L54" s="40"/>
      <c r="M54" s="4">
        <f t="shared" si="27"/>
        <v>0.18000000000000002</v>
      </c>
      <c r="N54" s="31">
        <f t="shared" si="26"/>
        <v>-0.58475653772987068</v>
      </c>
      <c r="O54" s="32">
        <f t="shared" si="26"/>
        <v>-0.4497686700789072</v>
      </c>
      <c r="P54" s="33">
        <f t="shared" si="26"/>
        <v>-0.30762173113506486</v>
      </c>
      <c r="Q54" s="32">
        <f t="shared" si="26"/>
        <v>-0.1579794810177434</v>
      </c>
      <c r="R54" s="32">
        <f t="shared" si="26"/>
        <v>-4.9280009050223228E-4</v>
      </c>
      <c r="S54" s="32">
        <f t="shared" si="26"/>
        <v>0.16520068283431666</v>
      </c>
      <c r="T54" s="32">
        <f t="shared" si="26"/>
        <v>0.33947696943552086</v>
      </c>
    </row>
    <row r="55" spans="12:20" x14ac:dyDescent="0.25">
      <c r="L55" s="40"/>
      <c r="M55" s="4">
        <f t="shared" si="27"/>
        <v>0.18500000000000003</v>
      </c>
      <c r="N55" s="31">
        <f t="shared" si="26"/>
        <v>-0.51554929401818239</v>
      </c>
      <c r="O55" s="32">
        <f t="shared" si="26"/>
        <v>-0.37681176337691435</v>
      </c>
      <c r="P55" s="33">
        <f t="shared" si="26"/>
        <v>-0.23071629835129848</v>
      </c>
      <c r="Q55" s="32">
        <f t="shared" si="26"/>
        <v>-7.6917319064051637E-2</v>
      </c>
      <c r="R55" s="32">
        <f t="shared" si="26"/>
        <v>8.4943991888946524E-2</v>
      </c>
      <c r="S55" s="32">
        <f t="shared" si="26"/>
        <v>0.2552400715616765</v>
      </c>
      <c r="T55" s="32">
        <f t="shared" si="26"/>
        <v>0.4343573661240252</v>
      </c>
    </row>
    <row r="56" spans="12:20" x14ac:dyDescent="0.25">
      <c r="L56" s="40"/>
      <c r="M56" s="4">
        <f t="shared" si="27"/>
        <v>0.19000000000000003</v>
      </c>
      <c r="N56" s="31">
        <f t="shared" si="26"/>
        <v>-0.44634205030649432</v>
      </c>
      <c r="O56" s="32">
        <f t="shared" si="26"/>
        <v>-0.30385485667492174</v>
      </c>
      <c r="P56" s="33">
        <f t="shared" si="26"/>
        <v>-0.15381086556753254</v>
      </c>
      <c r="Q56" s="32">
        <f t="shared" si="26"/>
        <v>4.1448428896402323E-3</v>
      </c>
      <c r="R56" s="32">
        <f t="shared" si="26"/>
        <v>0.17038078386839484</v>
      </c>
      <c r="S56" s="32">
        <f t="shared" si="26"/>
        <v>0.345279460289037</v>
      </c>
      <c r="T56" s="32">
        <f t="shared" si="26"/>
        <v>0.52923776281253021</v>
      </c>
    </row>
    <row r="57" spans="12:20" x14ac:dyDescent="0.25">
      <c r="L57" s="40"/>
      <c r="M57" s="4">
        <f t="shared" si="27"/>
        <v>0.19500000000000003</v>
      </c>
      <c r="N57" s="31">
        <f t="shared" si="26"/>
        <v>-0.37713480659480614</v>
      </c>
      <c r="O57" s="32">
        <f t="shared" si="26"/>
        <v>-0.23089794997292912</v>
      </c>
      <c r="P57" s="33">
        <f t="shared" si="26"/>
        <v>-7.6905432783766381E-2</v>
      </c>
      <c r="Q57" s="32">
        <f t="shared" si="26"/>
        <v>8.5207004843331768E-2</v>
      </c>
      <c r="R57" s="32">
        <f t="shared" si="26"/>
        <v>0.25581757584784337</v>
      </c>
      <c r="S57" s="32">
        <f t="shared" si="26"/>
        <v>0.43531884901639706</v>
      </c>
      <c r="T57" s="32">
        <f t="shared" si="26"/>
        <v>0.62411815950103433</v>
      </c>
    </row>
    <row r="58" spans="12:20" x14ac:dyDescent="0.25">
      <c r="L58" s="40"/>
      <c r="M58" s="4">
        <f t="shared" si="27"/>
        <v>0.20000000000000004</v>
      </c>
      <c r="N58" s="34">
        <f t="shared" si="26"/>
        <v>-0.30792756288311796</v>
      </c>
      <c r="O58" s="33">
        <f t="shared" si="26"/>
        <v>-0.15794104327093617</v>
      </c>
      <c r="P58" s="35">
        <f t="shared" si="26"/>
        <v>0</v>
      </c>
      <c r="Q58" s="33">
        <f t="shared" si="26"/>
        <v>0.16626916679702353</v>
      </c>
      <c r="R58" s="33">
        <f t="shared" si="26"/>
        <v>0.34125436782729168</v>
      </c>
      <c r="S58" s="33">
        <f t="shared" si="26"/>
        <v>0.52535823774375734</v>
      </c>
      <c r="T58" s="33">
        <f t="shared" si="26"/>
        <v>0.71899855618953956</v>
      </c>
    </row>
    <row r="59" spans="12:20" x14ac:dyDescent="0.25">
      <c r="L59" s="40"/>
      <c r="M59" s="4">
        <f t="shared" si="27"/>
        <v>0.20500000000000004</v>
      </c>
      <c r="N59" s="31">
        <f t="shared" si="26"/>
        <v>-0.23872031917142933</v>
      </c>
      <c r="O59" s="32">
        <f t="shared" si="26"/>
        <v>-8.4984136568943547E-2</v>
      </c>
      <c r="P59" s="33">
        <f t="shared" si="26"/>
        <v>7.6905432783766159E-2</v>
      </c>
      <c r="Q59" s="32">
        <f t="shared" si="26"/>
        <v>0.24733132875071528</v>
      </c>
      <c r="R59" s="32">
        <f t="shared" si="26"/>
        <v>0.42669115980674022</v>
      </c>
      <c r="S59" s="32">
        <f t="shared" si="26"/>
        <v>0.61539762647111718</v>
      </c>
      <c r="T59" s="32">
        <f t="shared" si="26"/>
        <v>0.81387895287804413</v>
      </c>
    </row>
    <row r="60" spans="12:20" x14ac:dyDescent="0.25">
      <c r="L60" s="40"/>
      <c r="M60" s="4">
        <f t="shared" si="27"/>
        <v>0.21000000000000005</v>
      </c>
      <c r="N60" s="31">
        <f t="shared" si="26"/>
        <v>-0.16951307545974126</v>
      </c>
      <c r="O60" s="32">
        <f t="shared" si="26"/>
        <v>-1.2027229866950595E-2</v>
      </c>
      <c r="P60" s="33">
        <f t="shared" si="26"/>
        <v>0.15381086556753232</v>
      </c>
      <c r="Q60" s="32">
        <f t="shared" si="26"/>
        <v>0.32839349070440704</v>
      </c>
      <c r="R60" s="32">
        <f t="shared" si="26"/>
        <v>0.51212795178618853</v>
      </c>
      <c r="S60" s="32">
        <f t="shared" si="26"/>
        <v>0.70543701519847724</v>
      </c>
      <c r="T60" s="32">
        <f t="shared" si="26"/>
        <v>0.90875934956654869</v>
      </c>
    </row>
    <row r="61" spans="12:20" x14ac:dyDescent="0.25">
      <c r="L61" s="40"/>
      <c r="M61" s="4">
        <f t="shared" si="27"/>
        <v>0.21500000000000005</v>
      </c>
      <c r="N61" s="31">
        <f t="shared" si="26"/>
        <v>-0.10030583174805308</v>
      </c>
      <c r="O61" s="32">
        <f t="shared" si="26"/>
        <v>6.0929676835042468E-2</v>
      </c>
      <c r="P61" s="33">
        <f t="shared" si="26"/>
        <v>0.23071629835129848</v>
      </c>
      <c r="Q61" s="32">
        <f t="shared" si="26"/>
        <v>0.4094556526580988</v>
      </c>
      <c r="R61" s="32">
        <f t="shared" si="26"/>
        <v>0.59756474376563751</v>
      </c>
      <c r="S61" s="32">
        <f t="shared" si="26"/>
        <v>0.79547640392583729</v>
      </c>
      <c r="T61" s="32">
        <f t="shared" si="26"/>
        <v>1.003639746255053</v>
      </c>
    </row>
    <row r="62" spans="12:20" x14ac:dyDescent="0.25">
      <c r="L62" s="41"/>
      <c r="M62" s="4">
        <f t="shared" si="27"/>
        <v>0.22000000000000006</v>
      </c>
      <c r="N62" s="31">
        <f t="shared" si="26"/>
        <v>-3.1098588036364783E-2</v>
      </c>
      <c r="O62" s="32">
        <f t="shared" si="26"/>
        <v>0.13388658353703509</v>
      </c>
      <c r="P62" s="33">
        <f t="shared" si="26"/>
        <v>0.30762173113506464</v>
      </c>
      <c r="Q62" s="32">
        <f t="shared" si="26"/>
        <v>0.49051781461179056</v>
      </c>
      <c r="R62" s="32">
        <f t="shared" si="26"/>
        <v>0.68300153574508582</v>
      </c>
      <c r="S62" s="32">
        <f t="shared" si="26"/>
        <v>0.88551579265319758</v>
      </c>
      <c r="T62" s="32">
        <f t="shared" si="26"/>
        <v>1.098520142943558</v>
      </c>
    </row>
  </sheetData>
  <mergeCells count="8">
    <mergeCell ref="N50:T50"/>
    <mergeCell ref="L52:L62"/>
    <mergeCell ref="N4:T4"/>
    <mergeCell ref="L6:L16"/>
    <mergeCell ref="N19:T19"/>
    <mergeCell ref="L21:L31"/>
    <mergeCell ref="L36:L46"/>
    <mergeCell ref="N34:T34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Lexicon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Greg-Henri Bize</dc:creator>
  <cp:lastModifiedBy>greghenri.bize</cp:lastModifiedBy>
  <cp:lastPrinted>2021-02-19T13:26:26Z</cp:lastPrinted>
  <dcterms:created xsi:type="dcterms:W3CDTF">2012-11-01T16:28:04Z</dcterms:created>
  <dcterms:modified xsi:type="dcterms:W3CDTF">2021-11-03T09:50:51Z</dcterms:modified>
</cp:coreProperties>
</file>