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ma\Desktop\TBS\Valuation\"/>
    </mc:Choice>
  </mc:AlternateContent>
  <xr:revisionPtr revIDLastSave="0" documentId="13_ncr:1_{87C96D6B-1F42-447A-AB10-F3C6EFA61F0E}" xr6:coauthVersionLast="47" xr6:coauthVersionMax="47" xr10:uidLastSave="{00000000-0000-0000-0000-000000000000}"/>
  <bookViews>
    <workbookView xWindow="-108" yWindow="-108" windowWidth="23256" windowHeight="12456" tabRatio="789" activeTab="1" xr2:uid="{00000000-000D-0000-FFFF-FFFF00000000}"/>
  </bookViews>
  <sheets>
    <sheet name="Readme" sheetId="9" r:id="rId1"/>
    <sheet name="TRADE" sheetId="2" r:id="rId2"/>
    <sheet name="TRANSACTION" sheetId="10" r:id="rId3"/>
  </sheets>
  <definedNames>
    <definedName name="__123Graph_LBL_B" hidden="1">#REF!</definedName>
    <definedName name="_Fill" hidden="1">#REF!</definedName>
    <definedName name="BLPH10" localSheetId="1" hidden="1">TRADE!#REF!</definedName>
    <definedName name="BLPH11" localSheetId="1" hidden="1">TRADE!#REF!</definedName>
    <definedName name="BLPH12" localSheetId="1" hidden="1">TRADE!#REF!</definedName>
    <definedName name="BLPH13" localSheetId="1" hidden="1">TRADE!#REF!</definedName>
    <definedName name="BLPH14" localSheetId="1" hidden="1">TRADE!#REF!</definedName>
    <definedName name="BLPH15" localSheetId="1" hidden="1">TRADE!#REF!</definedName>
    <definedName name="BLPH16" localSheetId="1" hidden="1">TRADE!#REF!</definedName>
    <definedName name="BLPH17" localSheetId="1" hidden="1">TRADE!#REF!</definedName>
    <definedName name="BLPH18" localSheetId="1" hidden="1">TRADE!#REF!</definedName>
    <definedName name="BLPH19" localSheetId="1" hidden="1">TRADE!#REF!</definedName>
    <definedName name="BLPH2" localSheetId="1" hidden="1">TRADE!#REF!</definedName>
    <definedName name="BLPH20" localSheetId="1" hidden="1">TRADE!#REF!</definedName>
    <definedName name="BLPH21" localSheetId="1" hidden="1">TRADE!#REF!</definedName>
    <definedName name="BLPH22" localSheetId="1" hidden="1">TRADE!#REF!</definedName>
    <definedName name="BLPH23" localSheetId="1" hidden="1">TRADE!#REF!</definedName>
    <definedName name="BLPH24" localSheetId="1" hidden="1">TRADE!#REF!</definedName>
    <definedName name="BLPH25" localSheetId="1" hidden="1">TRADE!#REF!</definedName>
    <definedName name="BLPH26" localSheetId="1" hidden="1">TRADE!#REF!</definedName>
    <definedName name="BLPH27" localSheetId="1" hidden="1">TRADE!#REF!</definedName>
    <definedName name="BLPH28" localSheetId="1" hidden="1">TRADE!#REF!</definedName>
    <definedName name="BLPH31" localSheetId="1" hidden="1">TRADE!#REF!</definedName>
    <definedName name="BLPH32" localSheetId="1" hidden="1">TRADE!#REF!</definedName>
    <definedName name="BLPH33" localSheetId="1" hidden="1">TRADE!#REF!</definedName>
    <definedName name="BLPH34" localSheetId="1" hidden="1">TRADE!#REF!</definedName>
    <definedName name="BLPH35" localSheetId="1" hidden="1">TRADE!#REF!</definedName>
    <definedName name="BLPH36" localSheetId="1" hidden="1">TRADE!#REF!</definedName>
    <definedName name="BLPH37" localSheetId="1" hidden="1">TRADE!#REF!</definedName>
    <definedName name="BLPH38" localSheetId="1" hidden="1">TRADE!#REF!</definedName>
    <definedName name="BLPH39" localSheetId="1" hidden="1">TRADE!#REF!</definedName>
    <definedName name="BLPH4" localSheetId="1" hidden="1">TRADE!#REF!</definedName>
    <definedName name="BLPH40" localSheetId="1" hidden="1">TRADE!#REF!</definedName>
    <definedName name="BLPH41" localSheetId="1" hidden="1">TRADE!#REF!</definedName>
    <definedName name="BLPH42" localSheetId="1" hidden="1">TRADE!#REF!</definedName>
    <definedName name="BLPH43" localSheetId="1" hidden="1">TRADE!#REF!</definedName>
    <definedName name="BLPH44" localSheetId="1" hidden="1">TRADE!#REF!</definedName>
    <definedName name="BLPH45" localSheetId="1" hidden="1">TRADE!#REF!</definedName>
    <definedName name="BLPH46" localSheetId="1" hidden="1">TRADE!#REF!</definedName>
    <definedName name="BLPH47" localSheetId="1" hidden="1">TRADE!#REF!</definedName>
    <definedName name="BLPH48" localSheetId="1" hidden="1">TRADE!#REF!</definedName>
    <definedName name="BLPH6" localSheetId="1">TRADE!#REF!</definedName>
    <definedName name="BLPH7" localSheetId="1" hidden="1">TRADE!#REF!</definedName>
    <definedName name="BLPH8" localSheetId="1" hidden="1">TRADE!#REF!</definedName>
    <definedName name="BLPH9" localSheetId="1" hidden="1">TRADE!#REF!</definedName>
    <definedName name="ListOffse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2" l="1"/>
  <c r="T25" i="2" s="1"/>
  <c r="M7" i="2"/>
  <c r="M8" i="2"/>
  <c r="M9" i="2"/>
  <c r="M10" i="2"/>
  <c r="M11" i="2"/>
  <c r="S30" i="2" s="1"/>
  <c r="M12" i="2"/>
  <c r="T31" i="2" s="1"/>
  <c r="M13" i="2"/>
  <c r="T32" i="2" s="1"/>
  <c r="M14" i="2"/>
  <c r="T33" i="2" s="1"/>
  <c r="M15" i="2"/>
  <c r="M16" i="2"/>
  <c r="M17" i="2"/>
  <c r="M18" i="2"/>
  <c r="M19" i="2"/>
  <c r="S38" i="2" s="1"/>
  <c r="M20" i="2"/>
  <c r="T39" i="2" s="1"/>
  <c r="M5" i="2"/>
  <c r="I24" i="2" s="1"/>
  <c r="C41" i="2"/>
  <c r="D41" i="2"/>
  <c r="E41" i="2"/>
  <c r="B41" i="2"/>
  <c r="T26" i="2"/>
  <c r="T27" i="2"/>
  <c r="T28" i="2"/>
  <c r="T29" i="2"/>
  <c r="T34" i="2"/>
  <c r="T35" i="2"/>
  <c r="T36" i="2"/>
  <c r="T37" i="2"/>
  <c r="S25" i="2"/>
  <c r="S26" i="2"/>
  <c r="S27" i="2"/>
  <c r="S28" i="2"/>
  <c r="S29" i="2"/>
  <c r="S31" i="2"/>
  <c r="S32" i="2"/>
  <c r="S33" i="2"/>
  <c r="S34" i="2"/>
  <c r="S35" i="2"/>
  <c r="S36" i="2"/>
  <c r="S37" i="2"/>
  <c r="S39" i="2"/>
  <c r="R25" i="2"/>
  <c r="R26" i="2"/>
  <c r="R27" i="2"/>
  <c r="R28" i="2"/>
  <c r="R29" i="2"/>
  <c r="R31" i="2"/>
  <c r="R32" i="2"/>
  <c r="R33" i="2"/>
  <c r="R34" i="2"/>
  <c r="R35" i="2"/>
  <c r="R36" i="2"/>
  <c r="R37" i="2"/>
  <c r="R39" i="2"/>
  <c r="Q25" i="2"/>
  <c r="Q26" i="2"/>
  <c r="Q27" i="2"/>
  <c r="Q28" i="2"/>
  <c r="Q29" i="2"/>
  <c r="Q31" i="2"/>
  <c r="Q32" i="2"/>
  <c r="Q33" i="2"/>
  <c r="Q34" i="2"/>
  <c r="Q35" i="2"/>
  <c r="Q36" i="2"/>
  <c r="Q37" i="2"/>
  <c r="Q39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N27" i="2"/>
  <c r="L31" i="2"/>
  <c r="L39" i="2"/>
  <c r="M25" i="2"/>
  <c r="M26" i="2"/>
  <c r="M27" i="2"/>
  <c r="M28" i="2"/>
  <c r="M29" i="2"/>
  <c r="M31" i="2"/>
  <c r="M32" i="2"/>
  <c r="M33" i="2"/>
  <c r="M34" i="2"/>
  <c r="M35" i="2"/>
  <c r="M36" i="2"/>
  <c r="M37" i="2"/>
  <c r="M39" i="2"/>
  <c r="N25" i="2"/>
  <c r="N26" i="2"/>
  <c r="N28" i="2"/>
  <c r="N29" i="2"/>
  <c r="N30" i="2"/>
  <c r="N33" i="2"/>
  <c r="N34" i="2"/>
  <c r="N35" i="2"/>
  <c r="N36" i="2"/>
  <c r="N37" i="2"/>
  <c r="L25" i="2"/>
  <c r="L26" i="2"/>
  <c r="L27" i="2"/>
  <c r="L28" i="2"/>
  <c r="L29" i="2"/>
  <c r="L33" i="2"/>
  <c r="L34" i="2"/>
  <c r="L35" i="2"/>
  <c r="L36" i="2"/>
  <c r="L37" i="2"/>
  <c r="J25" i="2"/>
  <c r="J26" i="2"/>
  <c r="J27" i="2"/>
  <c r="J28" i="2"/>
  <c r="J29" i="2"/>
  <c r="J30" i="2"/>
  <c r="J33" i="2"/>
  <c r="J34" i="2"/>
  <c r="J35" i="2"/>
  <c r="J36" i="2"/>
  <c r="J37" i="2"/>
  <c r="I25" i="2"/>
  <c r="I26" i="2"/>
  <c r="I27" i="2"/>
  <c r="I28" i="2"/>
  <c r="I29" i="2"/>
  <c r="I33" i="2"/>
  <c r="I34" i="2"/>
  <c r="I35" i="2"/>
  <c r="I36" i="2"/>
  <c r="I37" i="2"/>
  <c r="H25" i="2"/>
  <c r="H26" i="2"/>
  <c r="H27" i="2"/>
  <c r="H28" i="2"/>
  <c r="H29" i="2"/>
  <c r="H30" i="2"/>
  <c r="H33" i="2"/>
  <c r="H34" i="2"/>
  <c r="H35" i="2"/>
  <c r="H36" i="2"/>
  <c r="H37" i="2"/>
  <c r="G25" i="2"/>
  <c r="G26" i="2"/>
  <c r="G27" i="2"/>
  <c r="G28" i="2"/>
  <c r="G29" i="2"/>
  <c r="G33" i="2"/>
  <c r="G34" i="2"/>
  <c r="G35" i="2"/>
  <c r="G36" i="2"/>
  <c r="G37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24" i="2"/>
  <c r="I38" i="2" l="1"/>
  <c r="L38" i="2"/>
  <c r="M38" i="2"/>
  <c r="M30" i="2"/>
  <c r="R38" i="2"/>
  <c r="R30" i="2"/>
  <c r="G38" i="2"/>
  <c r="Q38" i="2"/>
  <c r="Q30" i="2"/>
  <c r="H38" i="2"/>
  <c r="J38" i="2"/>
  <c r="N38" i="2"/>
  <c r="G30" i="2"/>
  <c r="I30" i="2"/>
  <c r="I41" i="2" s="1"/>
  <c r="L30" i="2"/>
  <c r="T38" i="2"/>
  <c r="T30" i="2"/>
  <c r="S24" i="2"/>
  <c r="S41" i="2" s="1"/>
  <c r="J24" i="2"/>
  <c r="M24" i="2"/>
  <c r="M41" i="2" s="1"/>
  <c r="O24" i="2"/>
  <c r="O41" i="2" s="1"/>
  <c r="Q24" i="2"/>
  <c r="Q41" i="2" s="1"/>
  <c r="R24" i="2"/>
  <c r="R41" i="2" s="1"/>
  <c r="G24" i="2"/>
  <c r="H24" i="2"/>
  <c r="T24" i="2"/>
  <c r="T41" i="2" s="1"/>
  <c r="L24" i="2"/>
  <c r="G32" i="2"/>
  <c r="H32" i="2"/>
  <c r="I32" i="2"/>
  <c r="J32" i="2"/>
  <c r="L32" i="2"/>
  <c r="N39" i="2"/>
  <c r="N31" i="2"/>
  <c r="N32" i="2"/>
  <c r="G39" i="2"/>
  <c r="G31" i="2"/>
  <c r="H39" i="2"/>
  <c r="H31" i="2"/>
  <c r="I39" i="2"/>
  <c r="I31" i="2"/>
  <c r="J39" i="2"/>
  <c r="J31" i="2"/>
  <c r="N24" i="2"/>
  <c r="N41" i="2" s="1"/>
  <c r="J41" i="2" l="1"/>
  <c r="L41" i="2"/>
  <c r="H41" i="2"/>
  <c r="G41" i="2"/>
</calcChain>
</file>

<file path=xl/sharedStrings.xml><?xml version="1.0" encoding="utf-8"?>
<sst xmlns="http://schemas.openxmlformats.org/spreadsheetml/2006/main" count="113" uniqueCount="63">
  <si>
    <t>Minority Interest</t>
  </si>
  <si>
    <t>Debt</t>
  </si>
  <si>
    <t>Excess Cash</t>
  </si>
  <si>
    <t>EBITDA</t>
  </si>
  <si>
    <t>EBIT</t>
  </si>
  <si>
    <t>Marketcap</t>
  </si>
  <si>
    <t>Preferred Equity</t>
  </si>
  <si>
    <t>LT Investments</t>
  </si>
  <si>
    <t>Sales</t>
  </si>
  <si>
    <t>Country</t>
  </si>
  <si>
    <t>EPS</t>
  </si>
  <si>
    <t>LONG COMP NAME</t>
  </si>
  <si>
    <t>COUNTRY FULL NAME</t>
  </si>
  <si>
    <t>Company Name</t>
  </si>
  <si>
    <t>BEST SALES_MEDIAN</t>
  </si>
  <si>
    <t>BEST EBITDA_MEDIAN</t>
  </si>
  <si>
    <t>BEST EBIT_MEDIAN</t>
  </si>
  <si>
    <t>BEST EPS_MEDIAN</t>
  </si>
  <si>
    <t>Quasi-debt Provisions</t>
  </si>
  <si>
    <t>Other non-operating assets/ liabilities</t>
  </si>
  <si>
    <t>Pensions (after tax)</t>
  </si>
  <si>
    <t>Danone</t>
  </si>
  <si>
    <t>2018 Actual</t>
  </si>
  <si>
    <t>FRANCE</t>
  </si>
  <si>
    <t>Nestle SA</t>
  </si>
  <si>
    <t>SWITZERLAND</t>
  </si>
  <si>
    <t>Unilever NV</t>
  </si>
  <si>
    <t>BRITAIN</t>
  </si>
  <si>
    <t>Emmi AG</t>
  </si>
  <si>
    <t>Glanbia PLC</t>
  </si>
  <si>
    <t>IRELAND</t>
  </si>
  <si>
    <t>Kellogg Co</t>
  </si>
  <si>
    <t>UNITED STATES</t>
  </si>
  <si>
    <t>Kraft Heinz Co/The</t>
  </si>
  <si>
    <t>Mondelez International Inc</t>
  </si>
  <si>
    <t>Hershey Co/The</t>
  </si>
  <si>
    <t>General Mills Inc</t>
  </si>
  <si>
    <t>Campbell Soup Co</t>
  </si>
  <si>
    <t>Reckitt Benckiser Group PLC</t>
  </si>
  <si>
    <t>Beiersdorf AG</t>
  </si>
  <si>
    <t>GERMANY</t>
  </si>
  <si>
    <t>Estee Lauder Cos Inc/The</t>
  </si>
  <si>
    <t>Colgate-Palmolive Co</t>
  </si>
  <si>
    <t>Kimberly-Clark Corp</t>
  </si>
  <si>
    <t>Data as of 21/1/2020</t>
  </si>
  <si>
    <t>2019 Estimate</t>
  </si>
  <si>
    <t>2020 Estimate</t>
  </si>
  <si>
    <t>2021 Estimate</t>
  </si>
  <si>
    <t>Share price</t>
  </si>
  <si>
    <t>Check the companies profile on Infront analytics and make your selection of peers to value Danone</t>
  </si>
  <si>
    <t>Apply the multiples to Danone's data to estimate Danone's Operating value</t>
  </si>
  <si>
    <t>1)</t>
  </si>
  <si>
    <t>2)</t>
  </si>
  <si>
    <t>Use Infront analytics to download a current estimate of Danone's multiples (including its peers)</t>
  </si>
  <si>
    <t>3)</t>
  </si>
  <si>
    <t>Use the data provided in the TRADE sheet to compute the multiples to value Danone</t>
  </si>
  <si>
    <t>Compare the transaction multiples (TRANSACTION sheet) to the trading multiples you calculated</t>
  </si>
  <si>
    <t>VALUING DANONE WITH MULTIPLES</t>
  </si>
  <si>
    <t>P/E multiple</t>
  </si>
  <si>
    <t>EV / EBITDA</t>
  </si>
  <si>
    <t>EV/SALES</t>
  </si>
  <si>
    <t>EV / EBIT</t>
  </si>
  <si>
    <t>Operating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</si>
</sst>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[Red]\(&quot;$&quot;#,##0\)"/>
    <numFmt numFmtId="165" formatCode="_(* #,##0.00_);_(* \(#,##0.00\);_(* &quot;-&quot;??_);_(@_)"/>
    <numFmt numFmtId="166" formatCode="_(* #,##0_);_(* \(#,##0\);_(* &quot;-&quot;??_);_(@_)"/>
    <numFmt numFmtId="167" formatCode="#,##0;[Red]&quot;-&quot;#,##0"/>
    <numFmt numFmtId="168" formatCode="0.0%;\-0.0%;\-_%"/>
    <numFmt numFmtId="169" formatCode="#,##0.0&quot; x&quot;;\-#,##0.0&quot; x&quot;;\-_ _x"/>
    <numFmt numFmtId="170" formatCode="#,##0.0;\(#,##0.0\);\-_)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color indexed="9"/>
      <name val="Arial"/>
      <family val="2"/>
    </font>
    <font>
      <sz val="10"/>
      <name val="MS Sans Serif"/>
    </font>
    <font>
      <i/>
      <sz val="10"/>
      <name val="Helv"/>
    </font>
    <font>
      <sz val="7"/>
      <name val="Arial"/>
      <family val="2"/>
    </font>
    <font>
      <b/>
      <sz val="10"/>
      <color theme="0"/>
      <name val="Arial"/>
      <family val="2"/>
    </font>
    <font>
      <sz val="10"/>
      <color rgb="FF0000CC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41"/>
      </patternFill>
    </fill>
    <fill>
      <patternFill patternType="mediumGray">
        <fgColor indexed="22"/>
      </patternFill>
    </fill>
    <fill>
      <patternFill patternType="solid">
        <fgColor indexed="5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4" fillId="0" borderId="0" applyAlignment="0"/>
    <xf numFmtId="0" fontId="5" fillId="2" borderId="0">
      <alignment horizontal="center" vertical="top" wrapText="1"/>
    </xf>
    <xf numFmtId="0" fontId="6" fillId="3" borderId="1" applyFont="0" applyFill="0" applyBorder="0"/>
    <xf numFmtId="0" fontId="7" fillId="0" borderId="2"/>
    <xf numFmtId="165" fontId="1" fillId="0" borderId="0" applyFont="0" applyFill="0" applyBorder="0" applyAlignment="0" applyProtection="0"/>
    <xf numFmtId="0" fontId="8" fillId="4" borderId="0" applyAlignment="0"/>
    <xf numFmtId="167" fontId="9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10" fillId="0" borderId="2"/>
    <xf numFmtId="170" fontId="11" fillId="0" borderId="0" applyFont="0" applyFill="0" applyBorder="0" applyAlignment="0" applyProtection="0"/>
    <xf numFmtId="168" fontId="7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0" xfId="0" applyFill="1"/>
    <xf numFmtId="166" fontId="0" fillId="0" borderId="0" xfId="5" applyNumberFormat="1" applyFont="1"/>
    <xf numFmtId="0" fontId="0" fillId="0" borderId="0" xfId="0" applyAlignment="1">
      <alignment wrapText="1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165" fontId="0" fillId="0" borderId="0" xfId="5" applyFont="1" applyFill="1"/>
    <xf numFmtId="0" fontId="3" fillId="0" borderId="0" xfId="0" applyFont="1" applyFill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6" fontId="0" fillId="0" borderId="0" xfId="0" applyNumberFormat="1"/>
    <xf numFmtId="166" fontId="13" fillId="0" borderId="0" xfId="5" applyNumberFormat="1" applyFont="1"/>
    <xf numFmtId="14" fontId="12" fillId="5" borderId="0" xfId="5" applyNumberFormat="1" applyFont="1" applyFill="1"/>
    <xf numFmtId="0" fontId="12" fillId="5" borderId="0" xfId="0" applyFont="1" applyFill="1" applyAlignment="1">
      <alignment wrapText="1"/>
    </xf>
    <xf numFmtId="166" fontId="13" fillId="0" borderId="0" xfId="5" applyNumberFormat="1" applyFont="1" applyFill="1" applyAlignment="1">
      <alignment horizontal="right"/>
    </xf>
    <xf numFmtId="165" fontId="13" fillId="0" borderId="0" xfId="5" applyNumberFormat="1" applyFont="1" applyFill="1" applyAlignment="1">
      <alignment horizontal="right"/>
    </xf>
    <xf numFmtId="165" fontId="13" fillId="0" borderId="0" xfId="5" applyFont="1" applyFill="1"/>
    <xf numFmtId="165" fontId="13" fillId="0" borderId="0" xfId="5" applyFont="1"/>
    <xf numFmtId="0" fontId="0" fillId="6" borderId="0" xfId="0" applyFill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6" fontId="0" fillId="7" borderId="0" xfId="0" applyNumberFormat="1" applyFill="1"/>
  </cellXfs>
  <cellStyles count="13">
    <cellStyle name="Analyst account" xfId="1" xr:uid="{00000000-0005-0000-0000-000000000000}"/>
    <cellStyle name="B2" xfId="2" xr:uid="{00000000-0005-0000-0000-000001000000}"/>
    <cellStyle name="Code" xfId="3" xr:uid="{00000000-0005-0000-0000-000002000000}"/>
    <cellStyle name="Code Section" xfId="4" xr:uid="{00000000-0005-0000-0000-000003000000}"/>
    <cellStyle name="Heading" xfId="6" xr:uid="{00000000-0005-0000-0000-000005000000}"/>
    <cellStyle name="Migliaia (0)" xfId="7" xr:uid="{00000000-0005-0000-0000-000006000000}"/>
    <cellStyle name="Milliers" xfId="5" builtinId="3"/>
    <cellStyle name="Multiple" xfId="8" xr:uid="{00000000-0005-0000-0000-000007000000}"/>
    <cellStyle name="Normal" xfId="0" builtinId="0"/>
    <cellStyle name="Notes" xfId="9" xr:uid="{00000000-0005-0000-0000-000009000000}"/>
    <cellStyle name="Number" xfId="10" xr:uid="{00000000-0005-0000-0000-00000A000000}"/>
    <cellStyle name="Percentage" xfId="11" xr:uid="{00000000-0005-0000-0000-00000C000000}"/>
    <cellStyle name="Valuta (0)" xfId="12" xr:uid="{00000000-0005-0000-0000-00000D000000}"/>
  </cellStyles>
  <dxfs count="0"/>
  <tableStyles count="0" defaultTableStyle="TableStyleMedium2" defaultPivotStyle="PivotStyleLight16"/>
  <colors>
    <mruColors>
      <color rgb="FF0000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374650</xdr:colOff>
      <xdr:row>1</xdr:row>
      <xdr:rowOff>50800</xdr:rowOff>
    </xdr:from>
    <xdr:to>
      <xdr:col>10</xdr:col>
      <xdr:colOff>501970</xdr:colOff>
      <xdr:row>34</xdr:row>
      <xdr:rowOff>146324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3B6A93-3E06-4206-BA86-687C67BBC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650" y="209550"/>
          <a:ext cx="6223320" cy="53342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ABIAU Charles" id="{1310D11C-A6C4-0E4B-9333-A5DCD0521FB7}" userId="S::c.rabiau@tbs-education.org::7c200210-e8af-453b-b6ec-80f5120bd47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C7" dT="2019-12-11T22:31:52.45" personId="{1310D11C-A6C4-0E4B-9333-A5DCD0521FB7}" id="{320B50AE-85D0-E046-A6C9-7C6663F6CB91}">
    <text>Assets in + and liabilities in -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FA74-F136-4C3C-B90E-00844EF7EA2F}">
  <dimension ref="A1:B13"/>
  <sheetViews>
    <sheetView workbookViewId="0">
      <selection activeCell="B9" sqref="B9"/>
    </sheetView>
  </sheetViews>
  <sheetFormatPr baseColWidth="10" defaultColWidth="8.88671875" defaultRowHeight="13.2" x14ac:dyDescent="0.25"/>
  <cols>
    <col min="1" max="1" width="2.44140625" bestFit="1" customWidth="1"/>
  </cols>
  <sheetData>
    <row r="1" spans="1:2" x14ac:dyDescent="0.25">
      <c r="A1" s="1" t="s">
        <v>57</v>
      </c>
    </row>
    <row r="3" spans="1:2" x14ac:dyDescent="0.25">
      <c r="A3" t="s">
        <v>51</v>
      </c>
      <c r="B3" t="s">
        <v>55</v>
      </c>
    </row>
    <row r="4" spans="1:2" x14ac:dyDescent="0.25">
      <c r="B4" t="s">
        <v>49</v>
      </c>
    </row>
    <row r="6" spans="1:2" x14ac:dyDescent="0.25">
      <c r="B6" t="s">
        <v>50</v>
      </c>
    </row>
    <row r="8" spans="1:2" x14ac:dyDescent="0.25">
      <c r="A8" t="s">
        <v>52</v>
      </c>
      <c r="B8" t="s">
        <v>56</v>
      </c>
    </row>
    <row r="13" spans="1:2" x14ac:dyDescent="0.25">
      <c r="A13" t="s">
        <v>54</v>
      </c>
      <c r="B13" t="s">
        <v>53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1"/>
  <sheetViews>
    <sheetView showGridLines="0" tabSelected="1" zoomScale="80" zoomScaleNormal="80" workbookViewId="0">
      <pane xSplit="1" ySplit="1" topLeftCell="B8" activePane="bottomRight" state="frozen"/>
      <selection pane="topRight" activeCell="C1" sqref="C1"/>
      <selection pane="bottomLeft" activeCell="A7" sqref="A7"/>
      <selection pane="bottomRight" activeCell="M29" sqref="M29"/>
    </sheetView>
  </sheetViews>
  <sheetFormatPr baseColWidth="10" defaultColWidth="8.77734375" defaultRowHeight="13.2" x14ac:dyDescent="0.25"/>
  <cols>
    <col min="1" max="1" width="28.77734375" customWidth="1"/>
    <col min="2" max="2" width="18.33203125" customWidth="1"/>
    <col min="3" max="3" width="13.21875" customWidth="1"/>
    <col min="4" max="5" width="14" bestFit="1" customWidth="1"/>
    <col min="6" max="6" width="8.6640625" bestFit="1" customWidth="1"/>
    <col min="7" max="7" width="11.6640625" bestFit="1" customWidth="1"/>
    <col min="8" max="8" width="10" bestFit="1" customWidth="1"/>
    <col min="9" max="9" width="11.33203125" bestFit="1" customWidth="1"/>
    <col min="10" max="10" width="10" bestFit="1" customWidth="1"/>
    <col min="11" max="11" width="11.5546875" customWidth="1"/>
    <col min="12" max="12" width="15.77734375" bestFit="1" customWidth="1"/>
    <col min="13" max="13" width="10.5546875" bestFit="1" customWidth="1"/>
    <col min="14" max="14" width="13.21875" bestFit="1" customWidth="1"/>
    <col min="15" max="17" width="13.21875" customWidth="1"/>
    <col min="18" max="18" width="6.77734375" style="2" customWidth="1"/>
    <col min="19" max="19" width="13.21875" bestFit="1" customWidth="1"/>
    <col min="20" max="22" width="13.21875" customWidth="1"/>
    <col min="23" max="23" width="6.77734375" style="2" customWidth="1"/>
    <col min="24" max="24" width="13.21875" bestFit="1" customWidth="1"/>
    <col min="25" max="27" width="13.21875" customWidth="1"/>
    <col min="28" max="28" width="6.77734375" style="2" customWidth="1"/>
    <col min="29" max="29" width="13.21875" bestFit="1" customWidth="1"/>
    <col min="30" max="32" width="13.21875" customWidth="1"/>
    <col min="33" max="33" width="6.77734375" style="2" customWidth="1"/>
    <col min="45" max="46" width="10.44140625" customWidth="1"/>
  </cols>
  <sheetData>
    <row r="1" spans="1:47" s="2" customFormat="1" x14ac:dyDescent="0.25">
      <c r="A1" s="5" t="s">
        <v>44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S1" s="5"/>
      <c r="AT1" s="5"/>
    </row>
    <row r="2" spans="1:47" s="10" customFormat="1" ht="39.6" x14ac:dyDescent="0.25">
      <c r="A2" s="9" t="s">
        <v>13</v>
      </c>
      <c r="B2" s="9" t="s">
        <v>9</v>
      </c>
      <c r="C2" s="9" t="s">
        <v>48</v>
      </c>
      <c r="D2" s="9" t="s">
        <v>5</v>
      </c>
      <c r="E2" s="9" t="s">
        <v>6</v>
      </c>
      <c r="F2" s="9" t="s">
        <v>0</v>
      </c>
      <c r="G2" s="9" t="s">
        <v>1</v>
      </c>
      <c r="H2" s="9" t="s">
        <v>20</v>
      </c>
      <c r="I2" s="9" t="s">
        <v>18</v>
      </c>
      <c r="J2" s="9" t="s">
        <v>2</v>
      </c>
      <c r="K2" s="9" t="s">
        <v>7</v>
      </c>
      <c r="L2" s="9" t="s">
        <v>19</v>
      </c>
      <c r="M2" s="9" t="s">
        <v>62</v>
      </c>
      <c r="N2" s="9" t="s">
        <v>8</v>
      </c>
      <c r="O2" s="9" t="s">
        <v>3</v>
      </c>
      <c r="P2" s="9" t="s">
        <v>4</v>
      </c>
      <c r="Q2" s="9" t="s">
        <v>10</v>
      </c>
      <c r="R2" s="13"/>
      <c r="S2" s="9" t="s">
        <v>8</v>
      </c>
      <c r="T2" s="9" t="s">
        <v>3</v>
      </c>
      <c r="U2" s="9" t="s">
        <v>4</v>
      </c>
      <c r="V2" s="9" t="s">
        <v>10</v>
      </c>
      <c r="W2" s="13"/>
      <c r="X2" s="9" t="s">
        <v>8</v>
      </c>
      <c r="Y2" s="9" t="s">
        <v>3</v>
      </c>
      <c r="Z2" s="9" t="s">
        <v>4</v>
      </c>
      <c r="AA2" s="9" t="s">
        <v>10</v>
      </c>
      <c r="AB2" s="13"/>
      <c r="AC2" s="9" t="s">
        <v>8</v>
      </c>
      <c r="AD2" s="9" t="s">
        <v>3</v>
      </c>
      <c r="AE2" s="9" t="s">
        <v>4</v>
      </c>
      <c r="AF2" s="9" t="s">
        <v>10</v>
      </c>
      <c r="AG2" s="13"/>
      <c r="AI2" s="9"/>
      <c r="AS2" s="9"/>
      <c r="AT2" s="9"/>
      <c r="AU2" s="11"/>
    </row>
    <row r="3" spans="1:47" s="10" customFormat="1" ht="19.05" hidden="1" customHeight="1" x14ac:dyDescent="0.25">
      <c r="A3" s="10" t="s">
        <v>11</v>
      </c>
      <c r="B3" s="10" t="s">
        <v>12</v>
      </c>
      <c r="N3" s="11" t="s">
        <v>14</v>
      </c>
      <c r="O3" s="10" t="s">
        <v>15</v>
      </c>
      <c r="P3" s="10" t="s">
        <v>16</v>
      </c>
      <c r="Q3" s="10" t="s">
        <v>17</v>
      </c>
      <c r="R3" s="12"/>
      <c r="S3" s="11" t="s">
        <v>14</v>
      </c>
      <c r="T3" s="10" t="s">
        <v>15</v>
      </c>
      <c r="U3" s="10" t="s">
        <v>16</v>
      </c>
      <c r="V3" s="10" t="s">
        <v>17</v>
      </c>
      <c r="W3" s="12"/>
      <c r="X3" s="11" t="s">
        <v>14</v>
      </c>
      <c r="Y3" s="10" t="s">
        <v>15</v>
      </c>
      <c r="Z3" s="10" t="s">
        <v>16</v>
      </c>
      <c r="AA3" s="10" t="s">
        <v>17</v>
      </c>
      <c r="AB3" s="12"/>
      <c r="AC3" s="11" t="s">
        <v>14</v>
      </c>
      <c r="AD3" s="10" t="s">
        <v>15</v>
      </c>
      <c r="AE3" s="10" t="s">
        <v>16</v>
      </c>
      <c r="AF3" s="10" t="s">
        <v>17</v>
      </c>
      <c r="AG3" s="12"/>
    </row>
    <row r="4" spans="1:47" s="4" customFormat="1" x14ac:dyDescent="0.25">
      <c r="N4" s="16" t="s">
        <v>22</v>
      </c>
      <c r="O4" s="17"/>
      <c r="P4" s="17"/>
      <c r="Q4" s="17"/>
      <c r="R4" s="6"/>
      <c r="S4" s="16" t="s">
        <v>45</v>
      </c>
      <c r="T4" s="17"/>
      <c r="U4" s="17"/>
      <c r="V4" s="17"/>
      <c r="W4" s="6"/>
      <c r="X4" s="16" t="s">
        <v>46</v>
      </c>
      <c r="Y4" s="17"/>
      <c r="Z4" s="17"/>
      <c r="AA4" s="17"/>
      <c r="AB4" s="6"/>
      <c r="AC4" s="16" t="s">
        <v>47</v>
      </c>
      <c r="AD4" s="17"/>
      <c r="AE4" s="17"/>
      <c r="AF4" s="17"/>
      <c r="AG4" s="6"/>
    </row>
    <row r="5" spans="1:47" x14ac:dyDescent="0.25">
      <c r="A5" t="s">
        <v>39</v>
      </c>
      <c r="B5" t="s">
        <v>40</v>
      </c>
      <c r="C5" s="21">
        <v>103.3</v>
      </c>
      <c r="D5" s="15">
        <v>23430.401047200001</v>
      </c>
      <c r="E5" s="15">
        <v>0</v>
      </c>
      <c r="F5" s="15">
        <v>16</v>
      </c>
      <c r="G5" s="15">
        <v>309</v>
      </c>
      <c r="H5" s="15">
        <v>611.35496183206112</v>
      </c>
      <c r="I5" s="15">
        <v>0</v>
      </c>
      <c r="J5" s="15">
        <v>4413.5200000000004</v>
      </c>
      <c r="K5" s="15">
        <v>919</v>
      </c>
      <c r="L5" s="15">
        <v>0</v>
      </c>
      <c r="M5" s="25">
        <f>SUM(D5:H5)-(SUM(I5:L5))</f>
        <v>19034.236009032062</v>
      </c>
      <c r="N5" s="18">
        <v>7224</v>
      </c>
      <c r="O5" s="18">
        <v>1268</v>
      </c>
      <c r="P5" s="18">
        <v>1103</v>
      </c>
      <c r="Q5" s="19">
        <v>3.21</v>
      </c>
      <c r="R5" s="20"/>
      <c r="S5" s="18">
        <v>7658.5</v>
      </c>
      <c r="T5" s="18">
        <v>1290</v>
      </c>
      <c r="U5" s="18">
        <v>1111.5</v>
      </c>
      <c r="V5" s="19">
        <v>3.4</v>
      </c>
      <c r="W5" s="20"/>
      <c r="X5" s="18">
        <v>8114</v>
      </c>
      <c r="Y5" s="18">
        <v>1382.5</v>
      </c>
      <c r="Z5" s="18">
        <v>1183</v>
      </c>
      <c r="AA5" s="19">
        <v>3.645</v>
      </c>
      <c r="AB5" s="20"/>
      <c r="AC5" s="18">
        <v>8461.5</v>
      </c>
      <c r="AD5" s="18">
        <v>1492</v>
      </c>
      <c r="AE5" s="18">
        <v>1275.5</v>
      </c>
      <c r="AF5" s="19">
        <v>3.97</v>
      </c>
      <c r="AG5" s="7"/>
      <c r="AI5" s="14"/>
      <c r="AS5" s="3"/>
      <c r="AT5" s="3"/>
    </row>
    <row r="6" spans="1:47" x14ac:dyDescent="0.25">
      <c r="A6" t="s">
        <v>37</v>
      </c>
      <c r="B6" t="s">
        <v>32</v>
      </c>
      <c r="C6" s="21">
        <v>47.86</v>
      </c>
      <c r="D6" s="15">
        <v>14501.58</v>
      </c>
      <c r="E6" s="15">
        <v>0</v>
      </c>
      <c r="F6" s="15">
        <v>10</v>
      </c>
      <c r="G6" s="15">
        <v>8600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25">
        <f t="shared" ref="M6:M20" si="0">SUM(D6:H6)-(SUM(I6:L6))</f>
        <v>23111.58</v>
      </c>
      <c r="N6" s="18">
        <v>8704</v>
      </c>
      <c r="O6" s="18">
        <v>1757</v>
      </c>
      <c r="P6" s="18">
        <v>1378.5</v>
      </c>
      <c r="Q6" s="19">
        <v>2.86</v>
      </c>
      <c r="R6" s="20"/>
      <c r="S6" s="18">
        <v>9113.5</v>
      </c>
      <c r="T6" s="18">
        <v>1852.5</v>
      </c>
      <c r="U6" s="18">
        <v>1397</v>
      </c>
      <c r="V6" s="19">
        <v>2.5500000000000003</v>
      </c>
      <c r="W6" s="20"/>
      <c r="X6" s="18">
        <v>8140.5</v>
      </c>
      <c r="Y6" s="18">
        <v>1627</v>
      </c>
      <c r="Z6" s="18">
        <v>1293.5</v>
      </c>
      <c r="AA6" s="19">
        <v>2.54</v>
      </c>
      <c r="AB6" s="20"/>
      <c r="AC6" s="18">
        <v>8080</v>
      </c>
      <c r="AD6" s="18">
        <v>1644</v>
      </c>
      <c r="AE6" s="18">
        <v>1297.5</v>
      </c>
      <c r="AF6" s="19">
        <v>2.68</v>
      </c>
      <c r="AG6" s="7"/>
      <c r="AS6" s="3"/>
      <c r="AT6" s="3"/>
    </row>
    <row r="7" spans="1:47" x14ac:dyDescent="0.25">
      <c r="A7" t="s">
        <v>42</v>
      </c>
      <c r="B7" t="s">
        <v>32</v>
      </c>
      <c r="C7" s="21">
        <v>68.69</v>
      </c>
      <c r="D7" s="15">
        <v>59238.255999999994</v>
      </c>
      <c r="E7" s="15">
        <v>0</v>
      </c>
      <c r="F7" s="15">
        <v>498</v>
      </c>
      <c r="G7" s="15">
        <v>8804</v>
      </c>
      <c r="H7" s="15">
        <v>0</v>
      </c>
      <c r="I7" s="15">
        <v>0</v>
      </c>
      <c r="J7" s="15">
        <v>637.98</v>
      </c>
      <c r="K7" s="15">
        <v>0</v>
      </c>
      <c r="L7" s="15">
        <v>0</v>
      </c>
      <c r="M7" s="25">
        <f t="shared" si="0"/>
        <v>67902.275999999998</v>
      </c>
      <c r="N7" s="18">
        <v>15501</v>
      </c>
      <c r="O7" s="18">
        <v>4348</v>
      </c>
      <c r="P7" s="18">
        <v>3855</v>
      </c>
      <c r="Q7" s="19">
        <v>2.96</v>
      </c>
      <c r="R7" s="20"/>
      <c r="S7" s="18">
        <v>15600</v>
      </c>
      <c r="T7" s="18">
        <v>4189</v>
      </c>
      <c r="U7" s="18">
        <v>3676</v>
      </c>
      <c r="V7" s="19">
        <v>2.83</v>
      </c>
      <c r="W7" s="20"/>
      <c r="X7" s="18">
        <v>16104.5</v>
      </c>
      <c r="Y7" s="18">
        <v>4363</v>
      </c>
      <c r="Z7" s="18">
        <v>3856</v>
      </c>
      <c r="AA7" s="19">
        <v>2.9750000000000001</v>
      </c>
      <c r="AB7" s="20"/>
      <c r="AC7" s="18">
        <v>16611.5</v>
      </c>
      <c r="AD7" s="18">
        <v>4563</v>
      </c>
      <c r="AE7" s="18">
        <v>4064.5</v>
      </c>
      <c r="AF7" s="19">
        <v>3.145</v>
      </c>
      <c r="AG7" s="7"/>
      <c r="AS7" s="3"/>
      <c r="AT7" s="3"/>
    </row>
    <row r="8" spans="1:47" x14ac:dyDescent="0.25">
      <c r="A8" t="s">
        <v>21</v>
      </c>
      <c r="B8" t="s">
        <v>23</v>
      </c>
      <c r="C8" s="21">
        <v>73.819999999999993</v>
      </c>
      <c r="D8" s="15">
        <v>47868.881662</v>
      </c>
      <c r="E8" s="15">
        <v>0</v>
      </c>
      <c r="F8" s="15">
        <v>155</v>
      </c>
      <c r="G8" s="15">
        <v>19273</v>
      </c>
      <c r="H8" s="15">
        <v>702.89636439615538</v>
      </c>
      <c r="I8" s="15">
        <v>0</v>
      </c>
      <c r="J8" s="15">
        <v>4592.0600000000004</v>
      </c>
      <c r="K8" s="15">
        <v>2270</v>
      </c>
      <c r="L8" s="15">
        <v>583</v>
      </c>
      <c r="M8" s="25">
        <f t="shared" si="0"/>
        <v>60554.718026396164</v>
      </c>
      <c r="N8" s="18">
        <v>24647</v>
      </c>
      <c r="O8" s="18">
        <v>4568</v>
      </c>
      <c r="P8" s="18">
        <v>3609.5</v>
      </c>
      <c r="Q8" s="19">
        <v>3.5500000000000003</v>
      </c>
      <c r="R8" s="20"/>
      <c r="S8" s="18">
        <v>25266</v>
      </c>
      <c r="T8" s="18">
        <v>4777</v>
      </c>
      <c r="U8" s="18">
        <v>3827.5</v>
      </c>
      <c r="V8" s="19">
        <v>3.84</v>
      </c>
      <c r="W8" s="20"/>
      <c r="X8" s="18">
        <v>26071</v>
      </c>
      <c r="Y8" s="18">
        <v>5108.5</v>
      </c>
      <c r="Z8" s="18">
        <v>4160</v>
      </c>
      <c r="AA8" s="19">
        <v>4.2350000000000003</v>
      </c>
      <c r="AB8" s="20"/>
      <c r="AC8" s="18">
        <v>26965</v>
      </c>
      <c r="AD8" s="18">
        <v>5329</v>
      </c>
      <c r="AE8" s="18">
        <v>4328.5</v>
      </c>
      <c r="AF8" s="19">
        <v>4.5049999999999999</v>
      </c>
      <c r="AG8" s="7"/>
      <c r="AS8" s="3"/>
      <c r="AT8" s="3"/>
    </row>
    <row r="9" spans="1:47" x14ac:dyDescent="0.25">
      <c r="A9" t="s">
        <v>28</v>
      </c>
      <c r="B9" t="s">
        <v>25</v>
      </c>
      <c r="C9" s="21">
        <v>823</v>
      </c>
      <c r="D9" s="15">
        <v>4403.8729999999996</v>
      </c>
      <c r="E9" s="15">
        <v>0</v>
      </c>
      <c r="F9" s="15">
        <v>60.720999999999997</v>
      </c>
      <c r="G9" s="15">
        <v>507.86900000000003</v>
      </c>
      <c r="H9" s="15">
        <v>1.6924042727934296</v>
      </c>
      <c r="I9" s="15">
        <v>0</v>
      </c>
      <c r="J9" s="15">
        <v>294.12200000000001</v>
      </c>
      <c r="K9" s="15">
        <v>65.489999999999995</v>
      </c>
      <c r="L9" s="15">
        <v>5.7290000000000001</v>
      </c>
      <c r="M9" s="25">
        <f t="shared" si="0"/>
        <v>4608.8144042727918</v>
      </c>
      <c r="N9" s="18">
        <v>3457</v>
      </c>
      <c r="O9" s="18">
        <v>349</v>
      </c>
      <c r="P9" s="18">
        <v>213</v>
      </c>
      <c r="Q9" s="19">
        <v>34.125</v>
      </c>
      <c r="R9" s="20"/>
      <c r="S9" s="18">
        <v>3472</v>
      </c>
      <c r="T9" s="18">
        <v>356</v>
      </c>
      <c r="U9" s="18">
        <v>218</v>
      </c>
      <c r="V9" s="19">
        <v>32.799999999999997</v>
      </c>
      <c r="W9" s="20"/>
      <c r="X9" s="18">
        <v>3683</v>
      </c>
      <c r="Y9" s="18">
        <v>378</v>
      </c>
      <c r="Z9" s="18">
        <v>237</v>
      </c>
      <c r="AA9" s="19">
        <v>35.67</v>
      </c>
      <c r="AB9" s="20"/>
      <c r="AC9" s="18">
        <v>3774.5</v>
      </c>
      <c r="AD9" s="18">
        <v>392</v>
      </c>
      <c r="AE9" s="18">
        <v>253.5</v>
      </c>
      <c r="AF9" s="19">
        <v>40.005000000000003</v>
      </c>
      <c r="AG9" s="7"/>
      <c r="AS9" s="3"/>
      <c r="AT9" s="3"/>
    </row>
    <row r="10" spans="1:47" x14ac:dyDescent="0.25">
      <c r="A10" t="s">
        <v>41</v>
      </c>
      <c r="B10" t="s">
        <v>32</v>
      </c>
      <c r="C10" s="21">
        <v>203.21</v>
      </c>
      <c r="D10" s="15">
        <v>74903.206000000006</v>
      </c>
      <c r="E10" s="15">
        <v>0</v>
      </c>
      <c r="F10" s="15">
        <v>28</v>
      </c>
      <c r="G10" s="15">
        <v>6096</v>
      </c>
      <c r="H10" s="15">
        <v>328.16124837451235</v>
      </c>
      <c r="I10" s="15">
        <v>0</v>
      </c>
      <c r="J10" s="15">
        <v>1986.1</v>
      </c>
      <c r="K10" s="15">
        <v>0</v>
      </c>
      <c r="L10" s="15">
        <v>0</v>
      </c>
      <c r="M10" s="25">
        <f t="shared" si="0"/>
        <v>79369.267248374512</v>
      </c>
      <c r="N10" s="18">
        <v>13645</v>
      </c>
      <c r="O10" s="18">
        <v>2795.5</v>
      </c>
      <c r="P10" s="18">
        <v>2270</v>
      </c>
      <c r="Q10" s="19">
        <v>4.46</v>
      </c>
      <c r="R10" s="20"/>
      <c r="S10" s="18">
        <v>14800</v>
      </c>
      <c r="T10" s="18">
        <v>3117</v>
      </c>
      <c r="U10" s="18">
        <v>2563</v>
      </c>
      <c r="V10" s="19">
        <v>5.24</v>
      </c>
      <c r="W10" s="20"/>
      <c r="X10" s="18">
        <v>16031</v>
      </c>
      <c r="Y10" s="18">
        <v>3492</v>
      </c>
      <c r="Z10" s="18">
        <v>2894.5</v>
      </c>
      <c r="AA10" s="19">
        <v>5.95</v>
      </c>
      <c r="AB10" s="20"/>
      <c r="AC10" s="18">
        <v>17177</v>
      </c>
      <c r="AD10" s="18">
        <v>3845.5</v>
      </c>
      <c r="AE10" s="18">
        <v>3182</v>
      </c>
      <c r="AF10" s="19">
        <v>6.6349999999999998</v>
      </c>
      <c r="AG10" s="7"/>
      <c r="AS10" s="3"/>
      <c r="AT10" s="3"/>
    </row>
    <row r="11" spans="1:47" x14ac:dyDescent="0.25">
      <c r="A11" t="s">
        <v>36</v>
      </c>
      <c r="B11" t="s">
        <v>32</v>
      </c>
      <c r="C11" s="21">
        <v>51.6</v>
      </c>
      <c r="D11" s="15">
        <v>31553.4</v>
      </c>
      <c r="E11" s="15">
        <v>0</v>
      </c>
      <c r="F11" s="15">
        <v>312.8</v>
      </c>
      <c r="G11" s="15">
        <v>14729.099999999999</v>
      </c>
      <c r="H11" s="15">
        <v>0</v>
      </c>
      <c r="I11" s="15">
        <v>0</v>
      </c>
      <c r="J11" s="15">
        <v>189.95999999999998</v>
      </c>
      <c r="K11" s="15">
        <v>0</v>
      </c>
      <c r="L11" s="15">
        <v>0</v>
      </c>
      <c r="M11" s="25">
        <f t="shared" si="0"/>
        <v>46405.340000000004</v>
      </c>
      <c r="N11" s="18">
        <v>15742</v>
      </c>
      <c r="O11" s="18">
        <v>3239</v>
      </c>
      <c r="P11" s="18">
        <v>2653</v>
      </c>
      <c r="Q11" s="19">
        <v>3.04</v>
      </c>
      <c r="R11" s="20"/>
      <c r="S11" s="18">
        <v>16931</v>
      </c>
      <c r="T11" s="18">
        <v>3472</v>
      </c>
      <c r="U11" s="18">
        <v>2838</v>
      </c>
      <c r="V11" s="19">
        <v>3.15</v>
      </c>
      <c r="W11" s="20"/>
      <c r="X11" s="18">
        <v>17178</v>
      </c>
      <c r="Y11" s="18">
        <v>3583</v>
      </c>
      <c r="Z11" s="18">
        <v>2940</v>
      </c>
      <c r="AA11" s="19">
        <v>3.36</v>
      </c>
      <c r="AB11" s="20"/>
      <c r="AC11" s="18">
        <v>17162</v>
      </c>
      <c r="AD11" s="18">
        <v>3625</v>
      </c>
      <c r="AE11" s="18">
        <v>3008.5</v>
      </c>
      <c r="AF11" s="19">
        <v>3.45</v>
      </c>
      <c r="AG11" s="7"/>
      <c r="AS11" s="3"/>
      <c r="AT11" s="3"/>
    </row>
    <row r="12" spans="1:47" x14ac:dyDescent="0.25">
      <c r="A12" t="s">
        <v>29</v>
      </c>
      <c r="B12" t="s">
        <v>30</v>
      </c>
      <c r="C12" s="21">
        <v>9.7100000000000009</v>
      </c>
      <c r="D12" s="15">
        <v>2869.0582203500003</v>
      </c>
      <c r="E12" s="15">
        <v>0</v>
      </c>
      <c r="F12" s="15">
        <v>0</v>
      </c>
      <c r="G12" s="15">
        <v>967.4</v>
      </c>
      <c r="H12" s="15">
        <v>32.275862068965516</v>
      </c>
      <c r="I12" s="15">
        <v>0</v>
      </c>
      <c r="J12" s="15">
        <v>142.75</v>
      </c>
      <c r="K12" s="15">
        <v>0</v>
      </c>
      <c r="L12" s="15">
        <v>0</v>
      </c>
      <c r="M12" s="25">
        <f t="shared" si="0"/>
        <v>3725.984082418966</v>
      </c>
      <c r="N12" s="18">
        <v>2352.5</v>
      </c>
      <c r="O12" s="18">
        <v>325</v>
      </c>
      <c r="P12" s="18">
        <v>240</v>
      </c>
      <c r="Q12" s="19">
        <v>0.875</v>
      </c>
      <c r="R12" s="20"/>
      <c r="S12" s="18">
        <v>3722</v>
      </c>
      <c r="T12" s="18">
        <v>327</v>
      </c>
      <c r="U12" s="18">
        <v>233</v>
      </c>
      <c r="V12" s="19">
        <v>0.88</v>
      </c>
      <c r="W12" s="20"/>
      <c r="X12" s="18">
        <v>3843</v>
      </c>
      <c r="Y12" s="18">
        <v>345</v>
      </c>
      <c r="Z12" s="18">
        <v>252</v>
      </c>
      <c r="AA12" s="19">
        <v>0.92</v>
      </c>
      <c r="AB12" s="20"/>
      <c r="AC12" s="18">
        <v>3914</v>
      </c>
      <c r="AD12" s="18">
        <v>366</v>
      </c>
      <c r="AE12" s="18">
        <v>285.5</v>
      </c>
      <c r="AF12" s="19">
        <v>0.98</v>
      </c>
      <c r="AG12" s="7"/>
      <c r="AS12" s="3"/>
      <c r="AT12" s="3"/>
    </row>
    <row r="13" spans="1:47" x14ac:dyDescent="0.25">
      <c r="A13" t="s">
        <v>35</v>
      </c>
      <c r="B13" t="s">
        <v>32</v>
      </c>
      <c r="C13" s="21">
        <v>147.15</v>
      </c>
      <c r="D13" s="15">
        <v>31094.560800000003</v>
      </c>
      <c r="E13" s="15">
        <v>0</v>
      </c>
      <c r="F13" s="15">
        <v>8.4290000000000003</v>
      </c>
      <c r="G13" s="15">
        <v>4738.6080000000002</v>
      </c>
      <c r="H13" s="15">
        <v>208.79849603244114</v>
      </c>
      <c r="I13" s="15">
        <v>0</v>
      </c>
      <c r="J13" s="15">
        <v>146.45600000000002</v>
      </c>
      <c r="K13" s="15">
        <v>0</v>
      </c>
      <c r="L13" s="15">
        <v>0</v>
      </c>
      <c r="M13" s="25">
        <f t="shared" si="0"/>
        <v>35903.940296032444</v>
      </c>
      <c r="N13" s="18">
        <v>7809</v>
      </c>
      <c r="O13" s="18">
        <v>1895</v>
      </c>
      <c r="P13" s="18">
        <v>1605</v>
      </c>
      <c r="Q13" s="19">
        <v>5.3500000000000005</v>
      </c>
      <c r="R13" s="20"/>
      <c r="S13" s="18">
        <v>7978</v>
      </c>
      <c r="T13" s="18">
        <v>1997</v>
      </c>
      <c r="U13" s="18">
        <v>1702</v>
      </c>
      <c r="V13" s="19">
        <v>5.74</v>
      </c>
      <c r="W13" s="20"/>
      <c r="X13" s="18">
        <v>8196</v>
      </c>
      <c r="Y13" s="18">
        <v>2104</v>
      </c>
      <c r="Z13" s="18">
        <v>1798</v>
      </c>
      <c r="AA13" s="19">
        <v>6.16</v>
      </c>
      <c r="AB13" s="20"/>
      <c r="AC13" s="18">
        <v>8323</v>
      </c>
      <c r="AD13" s="18">
        <v>2209</v>
      </c>
      <c r="AE13" s="18">
        <v>1855</v>
      </c>
      <c r="AF13" s="19">
        <v>6.49</v>
      </c>
      <c r="AG13" s="7"/>
      <c r="AS13" s="3"/>
      <c r="AT13" s="3"/>
    </row>
    <row r="14" spans="1:47" x14ac:dyDescent="0.25">
      <c r="A14" t="s">
        <v>31</v>
      </c>
      <c r="B14" t="s">
        <v>32</v>
      </c>
      <c r="C14" s="21">
        <v>66.25</v>
      </c>
      <c r="D14" s="15">
        <v>22597.489292499999</v>
      </c>
      <c r="E14" s="15">
        <v>0</v>
      </c>
      <c r="F14" s="15">
        <v>561</v>
      </c>
      <c r="G14" s="15">
        <v>8345</v>
      </c>
      <c r="H14" s="15">
        <v>522.60346124905948</v>
      </c>
      <c r="I14" s="15">
        <v>0</v>
      </c>
      <c r="J14" s="15">
        <v>181.87</v>
      </c>
      <c r="K14" s="15">
        <v>0</v>
      </c>
      <c r="L14" s="15">
        <v>0</v>
      </c>
      <c r="M14" s="25">
        <f t="shared" si="0"/>
        <v>31844.222753749058</v>
      </c>
      <c r="N14" s="18">
        <v>13556.5</v>
      </c>
      <c r="O14" s="18">
        <v>2373</v>
      </c>
      <c r="P14" s="18">
        <v>1875</v>
      </c>
      <c r="Q14" s="19">
        <v>4.3100000000000005</v>
      </c>
      <c r="R14" s="20"/>
      <c r="S14" s="18">
        <v>13528</v>
      </c>
      <c r="T14" s="18">
        <v>2229.5</v>
      </c>
      <c r="U14" s="18">
        <v>1753</v>
      </c>
      <c r="V14" s="19">
        <v>3.88</v>
      </c>
      <c r="W14" s="20"/>
      <c r="X14" s="18">
        <v>13303.5</v>
      </c>
      <c r="Y14" s="18">
        <v>2278.5</v>
      </c>
      <c r="Z14" s="18">
        <v>1782</v>
      </c>
      <c r="AA14" s="19">
        <v>4.0200000000000005</v>
      </c>
      <c r="AB14" s="20"/>
      <c r="AC14" s="18">
        <v>13482</v>
      </c>
      <c r="AD14" s="18">
        <v>2348</v>
      </c>
      <c r="AE14" s="18">
        <v>1865</v>
      </c>
      <c r="AF14" s="19">
        <v>4.22</v>
      </c>
      <c r="AG14" s="7"/>
      <c r="AS14" s="3"/>
      <c r="AT14" s="3"/>
    </row>
    <row r="15" spans="1:47" x14ac:dyDescent="0.25">
      <c r="A15" t="s">
        <v>43</v>
      </c>
      <c r="B15" t="s">
        <v>32</v>
      </c>
      <c r="C15" s="21">
        <v>135.94</v>
      </c>
      <c r="D15" s="15">
        <v>47021.645999999993</v>
      </c>
      <c r="E15" s="15">
        <v>38</v>
      </c>
      <c r="F15" s="15">
        <v>229</v>
      </c>
      <c r="G15" s="15">
        <v>8161</v>
      </c>
      <c r="H15" s="15">
        <v>652.12465526751237</v>
      </c>
      <c r="I15" s="15">
        <v>0</v>
      </c>
      <c r="J15" s="15">
        <v>48.379999999999995</v>
      </c>
      <c r="K15" s="15">
        <v>294</v>
      </c>
      <c r="L15" s="15">
        <v>0</v>
      </c>
      <c r="M15" s="25">
        <f t="shared" si="0"/>
        <v>55759.390655267511</v>
      </c>
      <c r="N15" s="18">
        <v>18381</v>
      </c>
      <c r="O15" s="18">
        <v>4032</v>
      </c>
      <c r="P15" s="18">
        <v>3182</v>
      </c>
      <c r="Q15" s="19">
        <v>6.66</v>
      </c>
      <c r="R15" s="20"/>
      <c r="S15" s="18">
        <v>18384</v>
      </c>
      <c r="T15" s="18">
        <v>4209</v>
      </c>
      <c r="U15" s="18">
        <v>3270</v>
      </c>
      <c r="V15" s="19">
        <v>6.86</v>
      </c>
      <c r="W15" s="20"/>
      <c r="X15" s="18">
        <v>18544</v>
      </c>
      <c r="Y15" s="18">
        <v>4412.5</v>
      </c>
      <c r="Z15" s="18">
        <v>3391</v>
      </c>
      <c r="AA15" s="19">
        <v>7.2050000000000001</v>
      </c>
      <c r="AB15" s="20"/>
      <c r="AC15" s="18">
        <v>18842</v>
      </c>
      <c r="AD15" s="18">
        <v>4540</v>
      </c>
      <c r="AE15" s="18">
        <v>3524.5</v>
      </c>
      <c r="AF15" s="19">
        <v>7.62</v>
      </c>
      <c r="AG15" s="7"/>
      <c r="AS15" s="3"/>
      <c r="AT15" s="3"/>
    </row>
    <row r="16" spans="1:47" x14ac:dyDescent="0.25">
      <c r="A16" t="s">
        <v>33</v>
      </c>
      <c r="B16" t="s">
        <v>32</v>
      </c>
      <c r="C16" s="21">
        <v>31.6</v>
      </c>
      <c r="D16" s="15">
        <v>38646.800000000003</v>
      </c>
      <c r="E16" s="15">
        <v>0</v>
      </c>
      <c r="F16" s="15">
        <v>131</v>
      </c>
      <c r="G16" s="15">
        <v>31320</v>
      </c>
      <c r="H16" s="15">
        <v>229.95</v>
      </c>
      <c r="I16" s="15">
        <v>0</v>
      </c>
      <c r="J16" s="15">
        <v>1789.3</v>
      </c>
      <c r="K16" s="15">
        <v>0</v>
      </c>
      <c r="L16" s="15">
        <v>0</v>
      </c>
      <c r="M16" s="25">
        <f t="shared" si="0"/>
        <v>68538.45</v>
      </c>
      <c r="N16" s="18">
        <v>26285</v>
      </c>
      <c r="O16" s="18">
        <v>7284.5</v>
      </c>
      <c r="P16" s="18">
        <v>6319</v>
      </c>
      <c r="Q16" s="19">
        <v>3.61</v>
      </c>
      <c r="R16" s="20"/>
      <c r="S16" s="18">
        <v>25056</v>
      </c>
      <c r="T16" s="18">
        <v>6047</v>
      </c>
      <c r="U16" s="18">
        <v>5022</v>
      </c>
      <c r="V16" s="19">
        <v>2.81</v>
      </c>
      <c r="W16" s="20"/>
      <c r="X16" s="18">
        <v>24754.5</v>
      </c>
      <c r="Y16" s="18">
        <v>5878.5</v>
      </c>
      <c r="Z16" s="18">
        <v>4870.5</v>
      </c>
      <c r="AA16" s="19">
        <v>2.59</v>
      </c>
      <c r="AB16" s="20"/>
      <c r="AC16" s="18">
        <v>24897</v>
      </c>
      <c r="AD16" s="18">
        <v>5803</v>
      </c>
      <c r="AE16" s="18">
        <v>4808</v>
      </c>
      <c r="AF16" s="19">
        <v>2.6</v>
      </c>
      <c r="AG16" s="7"/>
      <c r="AS16" s="3"/>
      <c r="AT16" s="3"/>
    </row>
    <row r="17" spans="1:46" x14ac:dyDescent="0.25">
      <c r="A17" t="s">
        <v>34</v>
      </c>
      <c r="B17" t="s">
        <v>32</v>
      </c>
      <c r="C17" s="21">
        <v>53.24</v>
      </c>
      <c r="D17" s="15">
        <v>77623.92</v>
      </c>
      <c r="E17" s="15">
        <v>0</v>
      </c>
      <c r="F17" s="15">
        <v>68</v>
      </c>
      <c r="G17" s="15">
        <v>20122</v>
      </c>
      <c r="H17" s="15">
        <v>848.85784658691068</v>
      </c>
      <c r="I17" s="15">
        <v>0</v>
      </c>
      <c r="J17" s="15">
        <v>1018.86</v>
      </c>
      <c r="K17" s="15">
        <v>7040</v>
      </c>
      <c r="L17" s="15">
        <v>0</v>
      </c>
      <c r="M17" s="25">
        <f t="shared" si="0"/>
        <v>90603.917846586904</v>
      </c>
      <c r="N17" s="18">
        <v>25907</v>
      </c>
      <c r="O17" s="18">
        <v>5162</v>
      </c>
      <c r="P17" s="18">
        <v>4335.5</v>
      </c>
      <c r="Q17" s="19">
        <v>2.42</v>
      </c>
      <c r="R17" s="20"/>
      <c r="S17" s="18">
        <v>25779</v>
      </c>
      <c r="T17" s="18">
        <v>5253</v>
      </c>
      <c r="U17" s="18">
        <v>4251</v>
      </c>
      <c r="V17" s="19">
        <v>2.46</v>
      </c>
      <c r="W17" s="20"/>
      <c r="X17" s="18">
        <v>26500</v>
      </c>
      <c r="Y17" s="18">
        <v>5590</v>
      </c>
      <c r="Z17" s="18">
        <v>4509</v>
      </c>
      <c r="AA17" s="19">
        <v>2.6550000000000002</v>
      </c>
      <c r="AB17" s="20"/>
      <c r="AC17" s="18">
        <v>27305</v>
      </c>
      <c r="AD17" s="18">
        <v>5915.5</v>
      </c>
      <c r="AE17" s="18">
        <v>4816</v>
      </c>
      <c r="AF17" s="19">
        <v>2.87</v>
      </c>
      <c r="AG17" s="7"/>
      <c r="AS17" s="3"/>
      <c r="AT17" s="3"/>
    </row>
    <row r="18" spans="1:46" x14ac:dyDescent="0.25">
      <c r="A18" t="s">
        <v>24</v>
      </c>
      <c r="B18" t="s">
        <v>25</v>
      </c>
      <c r="C18" s="21">
        <v>103.48</v>
      </c>
      <c r="D18" s="15">
        <v>307956.48000000004</v>
      </c>
      <c r="E18" s="15">
        <v>0</v>
      </c>
      <c r="F18" s="15">
        <v>1041</v>
      </c>
      <c r="G18" s="15">
        <v>42985</v>
      </c>
      <c r="H18" s="15">
        <v>4135.2049880686627</v>
      </c>
      <c r="I18" s="15">
        <v>0</v>
      </c>
      <c r="J18" s="15">
        <v>3194.69</v>
      </c>
      <c r="K18" s="15">
        <v>11151</v>
      </c>
      <c r="L18" s="15">
        <v>2853</v>
      </c>
      <c r="M18" s="25">
        <f t="shared" si="0"/>
        <v>338918.99498806871</v>
      </c>
      <c r="N18" s="18">
        <v>91365.5</v>
      </c>
      <c r="O18" s="18">
        <v>18914</v>
      </c>
      <c r="P18" s="18">
        <v>15537</v>
      </c>
      <c r="Q18" s="19">
        <v>3.89</v>
      </c>
      <c r="R18" s="20"/>
      <c r="S18" s="18">
        <v>93015</v>
      </c>
      <c r="T18" s="18">
        <v>20295</v>
      </c>
      <c r="U18" s="18">
        <v>16436</v>
      </c>
      <c r="V18" s="19">
        <v>4.41</v>
      </c>
      <c r="W18" s="20"/>
      <c r="X18" s="18">
        <v>93538</v>
      </c>
      <c r="Y18" s="18">
        <v>20817</v>
      </c>
      <c r="Z18" s="18">
        <v>16820</v>
      </c>
      <c r="AA18" s="19">
        <v>4.7350000000000003</v>
      </c>
      <c r="AB18" s="20"/>
      <c r="AC18" s="18">
        <v>97318</v>
      </c>
      <c r="AD18" s="18">
        <v>21817.5</v>
      </c>
      <c r="AE18" s="18">
        <v>17658</v>
      </c>
      <c r="AF18" s="19">
        <v>5.165</v>
      </c>
      <c r="AG18" s="7"/>
      <c r="AS18" s="3"/>
      <c r="AT18" s="3"/>
    </row>
    <row r="19" spans="1:46" x14ac:dyDescent="0.25">
      <c r="A19" t="s">
        <v>38</v>
      </c>
      <c r="B19" t="s">
        <v>27</v>
      </c>
      <c r="C19" s="21">
        <v>60.96</v>
      </c>
      <c r="D19" s="15">
        <v>43276.159076160002</v>
      </c>
      <c r="E19" s="15">
        <v>0</v>
      </c>
      <c r="F19" s="15">
        <v>44</v>
      </c>
      <c r="G19" s="15">
        <v>12309</v>
      </c>
      <c r="H19" s="15">
        <v>123.67523879500368</v>
      </c>
      <c r="I19" s="15">
        <v>0</v>
      </c>
      <c r="J19" s="15">
        <v>1462.02</v>
      </c>
      <c r="K19" s="15">
        <v>0</v>
      </c>
      <c r="L19" s="15">
        <v>27</v>
      </c>
      <c r="M19" s="25">
        <f t="shared" si="0"/>
        <v>54263.814314955009</v>
      </c>
      <c r="N19" s="18">
        <v>12549</v>
      </c>
      <c r="O19" s="18">
        <v>3600</v>
      </c>
      <c r="P19" s="18">
        <v>3337.5</v>
      </c>
      <c r="Q19" s="19">
        <v>3.2650000000000001</v>
      </c>
      <c r="R19" s="20"/>
      <c r="S19" s="18">
        <v>12877</v>
      </c>
      <c r="T19" s="18">
        <v>3737</v>
      </c>
      <c r="U19" s="18">
        <v>3392.5</v>
      </c>
      <c r="V19" s="19">
        <v>3.34</v>
      </c>
      <c r="W19" s="20"/>
      <c r="X19" s="18">
        <v>13150</v>
      </c>
      <c r="Y19" s="18">
        <v>3652</v>
      </c>
      <c r="Z19" s="18">
        <v>3332</v>
      </c>
      <c r="AA19" s="19">
        <v>3.2520000000000002</v>
      </c>
      <c r="AB19" s="20"/>
      <c r="AC19" s="18">
        <v>13571</v>
      </c>
      <c r="AD19" s="18">
        <v>3787</v>
      </c>
      <c r="AE19" s="18">
        <v>3422</v>
      </c>
      <c r="AF19" s="19">
        <v>3.4020000000000001</v>
      </c>
      <c r="AG19" s="7"/>
      <c r="AS19" s="3"/>
      <c r="AT19" s="3"/>
    </row>
    <row r="20" spans="1:46" x14ac:dyDescent="0.25">
      <c r="A20" t="s">
        <v>26</v>
      </c>
      <c r="B20" s="8" t="s">
        <v>27</v>
      </c>
      <c r="C20" s="21">
        <v>54.45</v>
      </c>
      <c r="D20" s="15">
        <v>142446.64499999999</v>
      </c>
      <c r="E20" s="15">
        <v>0</v>
      </c>
      <c r="F20" s="15">
        <v>686</v>
      </c>
      <c r="G20" s="15">
        <v>28985</v>
      </c>
      <c r="H20" s="15">
        <v>427.70895582653634</v>
      </c>
      <c r="I20" s="15">
        <v>0</v>
      </c>
      <c r="J20" s="15">
        <v>3390.4</v>
      </c>
      <c r="K20" s="15">
        <v>0</v>
      </c>
      <c r="L20" s="15">
        <v>705</v>
      </c>
      <c r="M20" s="25">
        <f t="shared" si="0"/>
        <v>168449.95395582652</v>
      </c>
      <c r="N20" s="18">
        <v>51080</v>
      </c>
      <c r="O20" s="18">
        <v>10767.5</v>
      </c>
      <c r="P20" s="18">
        <v>9271</v>
      </c>
      <c r="Q20" s="19">
        <v>2.31</v>
      </c>
      <c r="R20" s="20"/>
      <c r="S20" s="18">
        <v>52308</v>
      </c>
      <c r="T20" s="18">
        <v>11691</v>
      </c>
      <c r="U20" s="18">
        <v>9986.5</v>
      </c>
      <c r="V20" s="19">
        <v>2.54</v>
      </c>
      <c r="W20" s="20"/>
      <c r="X20" s="18">
        <v>54709</v>
      </c>
      <c r="Y20" s="18">
        <v>12613</v>
      </c>
      <c r="Z20" s="18">
        <v>10741</v>
      </c>
      <c r="AA20" s="19">
        <v>2.77</v>
      </c>
      <c r="AB20" s="20"/>
      <c r="AC20" s="18">
        <v>56474.5</v>
      </c>
      <c r="AD20" s="18">
        <v>13183</v>
      </c>
      <c r="AE20" s="18">
        <v>11225</v>
      </c>
      <c r="AF20" s="19">
        <v>2.96</v>
      </c>
      <c r="AG20" s="7"/>
      <c r="AS20" s="3"/>
      <c r="AT20" s="3"/>
    </row>
    <row r="22" spans="1:46" x14ac:dyDescent="0.25">
      <c r="B22" s="1" t="s">
        <v>58</v>
      </c>
      <c r="G22" s="1" t="s">
        <v>59</v>
      </c>
      <c r="L22" s="1" t="s">
        <v>60</v>
      </c>
      <c r="Q22" s="1" t="s">
        <v>61</v>
      </c>
      <c r="R22"/>
    </row>
    <row r="23" spans="1:46" x14ac:dyDescent="0.25">
      <c r="B23" s="23">
        <v>2018</v>
      </c>
      <c r="C23" s="23">
        <v>2019</v>
      </c>
      <c r="D23" s="23">
        <v>2020</v>
      </c>
      <c r="E23" s="23">
        <v>2021</v>
      </c>
      <c r="G23" s="23">
        <v>2018</v>
      </c>
      <c r="H23" s="23">
        <v>2019</v>
      </c>
      <c r="I23" s="23">
        <v>2020</v>
      </c>
      <c r="J23" s="23">
        <v>2021</v>
      </c>
      <c r="L23" s="23">
        <v>2018</v>
      </c>
      <c r="M23" s="23">
        <v>2019</v>
      </c>
      <c r="N23" s="23">
        <v>2020</v>
      </c>
      <c r="O23" s="23">
        <v>2021</v>
      </c>
      <c r="Q23" s="23">
        <v>2018</v>
      </c>
      <c r="R23" s="23">
        <v>2019</v>
      </c>
      <c r="S23" s="23">
        <v>2020</v>
      </c>
      <c r="T23" s="23">
        <v>2021</v>
      </c>
    </row>
    <row r="24" spans="1:46" x14ac:dyDescent="0.25">
      <c r="A24" t="s">
        <v>39</v>
      </c>
      <c r="B24" s="24">
        <f>C5/Q5</f>
        <v>32.180685358255452</v>
      </c>
      <c r="C24" s="24">
        <f>C5/V5</f>
        <v>30.382352941176471</v>
      </c>
      <c r="D24" s="24">
        <f>C5/AA5</f>
        <v>28.340192043895748</v>
      </c>
      <c r="E24" s="24">
        <f>C5/AF5</f>
        <v>26.020151133501258</v>
      </c>
      <c r="G24" s="24">
        <f>M5/O5</f>
        <v>15.011227136460617</v>
      </c>
      <c r="H24" s="24">
        <f>M5/T5</f>
        <v>14.755221712427955</v>
      </c>
      <c r="I24" s="24">
        <f>M5/Y5</f>
        <v>13.767982646677803</v>
      </c>
      <c r="J24" s="24">
        <f>M5/AD5</f>
        <v>12.757530837152856</v>
      </c>
      <c r="L24" s="24">
        <f>M5/N5</f>
        <v>2.6348610200764204</v>
      </c>
      <c r="M24" s="24">
        <f>M5/S5</f>
        <v>2.4853738994623047</v>
      </c>
      <c r="N24" s="24">
        <f>M5/X5</f>
        <v>2.3458511226315086</v>
      </c>
      <c r="O24" s="24">
        <f>M5/AC5</f>
        <v>2.2495108442985359</v>
      </c>
      <c r="Q24" s="24">
        <f>M5/P5</f>
        <v>17.256786952884916</v>
      </c>
      <c r="R24" s="24">
        <f>M5/U5</f>
        <v>17.124818721576304</v>
      </c>
      <c r="S24" s="24">
        <f>M5/Z5</f>
        <v>16.089802205437078</v>
      </c>
      <c r="T24" s="24">
        <f>M5/AE5</f>
        <v>14.922960414764454</v>
      </c>
    </row>
    <row r="25" spans="1:46" x14ac:dyDescent="0.25">
      <c r="A25" t="s">
        <v>37</v>
      </c>
      <c r="B25" s="24">
        <f t="shared" ref="B25:B39" si="1">C6/Q6</f>
        <v>16.734265734265733</v>
      </c>
      <c r="C25" s="24">
        <f t="shared" ref="C25:C39" si="2">C6/V6</f>
        <v>18.768627450980389</v>
      </c>
      <c r="D25" s="24">
        <f t="shared" ref="D25:D39" si="3">C6/AA6</f>
        <v>18.84251968503937</v>
      </c>
      <c r="E25" s="24">
        <f t="shared" ref="E25:E39" si="4">C6/AF6</f>
        <v>17.85820895522388</v>
      </c>
      <c r="G25" s="24">
        <f t="shared" ref="G25:G39" si="5">M6/O6</f>
        <v>13.154001138303927</v>
      </c>
      <c r="H25" s="24">
        <f t="shared" ref="H25:H39" si="6">M6/T6</f>
        <v>12.475886639676114</v>
      </c>
      <c r="I25" s="24">
        <f t="shared" ref="I25:I39" si="7">M6/Y6</f>
        <v>14.205027658266749</v>
      </c>
      <c r="J25" s="24">
        <f t="shared" ref="J25:J39" si="8">M6/AD6</f>
        <v>14.058138686131388</v>
      </c>
      <c r="L25" s="24">
        <f t="shared" ref="L25:M39" si="9">M6/N6</f>
        <v>2.6552826286764706</v>
      </c>
      <c r="M25" s="24">
        <f t="shared" ref="M25:M39" si="10">M6/S6</f>
        <v>2.5359719098041369</v>
      </c>
      <c r="N25" s="24">
        <f>M6/X6</f>
        <v>2.8390860512253551</v>
      </c>
      <c r="O25" s="24">
        <f t="shared" ref="O25:O39" si="11">M6/AC6</f>
        <v>2.8603440594059406</v>
      </c>
      <c r="Q25" s="24">
        <f t="shared" ref="Q25:Q39" si="12">M6/P6</f>
        <v>16.765745375408052</v>
      </c>
      <c r="R25" s="24">
        <f t="shared" ref="R25:R39" si="13">M6/U6</f>
        <v>16.543722261989981</v>
      </c>
      <c r="S25" s="24">
        <f t="shared" ref="S25:S39" si="14">M6/Z6</f>
        <v>17.867475840742173</v>
      </c>
      <c r="T25" s="24">
        <f t="shared" ref="T25:T39" si="15">M6/AE6</f>
        <v>17.812393063583816</v>
      </c>
    </row>
    <row r="26" spans="1:46" x14ac:dyDescent="0.25">
      <c r="A26" t="s">
        <v>42</v>
      </c>
      <c r="B26" s="24">
        <f t="shared" si="1"/>
        <v>23.206081081081081</v>
      </c>
      <c r="C26" s="24">
        <f t="shared" si="2"/>
        <v>24.272084805653709</v>
      </c>
      <c r="D26" s="24">
        <f t="shared" si="3"/>
        <v>23.089075630252101</v>
      </c>
      <c r="E26" s="24">
        <f t="shared" si="4"/>
        <v>21.841017488076311</v>
      </c>
      <c r="G26" s="24">
        <f t="shared" si="5"/>
        <v>15.616898804047837</v>
      </c>
      <c r="H26" s="24">
        <f t="shared" si="6"/>
        <v>16.209662449271903</v>
      </c>
      <c r="I26" s="24">
        <f t="shared" si="7"/>
        <v>15.563207884483154</v>
      </c>
      <c r="J26" s="24">
        <f t="shared" si="8"/>
        <v>14.881059829059829</v>
      </c>
      <c r="L26" s="24">
        <f t="shared" si="9"/>
        <v>4.3805093864911937</v>
      </c>
      <c r="M26" s="24">
        <f t="shared" si="10"/>
        <v>4.3527100000000001</v>
      </c>
      <c r="N26" s="24">
        <f>M7/X7</f>
        <v>4.2163541867179983</v>
      </c>
      <c r="O26" s="24">
        <f t="shared" si="11"/>
        <v>4.087666736899136</v>
      </c>
      <c r="Q26" s="24">
        <f t="shared" si="12"/>
        <v>17.614079377431906</v>
      </c>
      <c r="R26" s="24">
        <f t="shared" si="13"/>
        <v>18.471783460282914</v>
      </c>
      <c r="S26" s="24">
        <f t="shared" si="14"/>
        <v>17.609511410788382</v>
      </c>
      <c r="T26" s="24">
        <f t="shared" si="15"/>
        <v>16.706181818181818</v>
      </c>
    </row>
    <row r="27" spans="1:46" x14ac:dyDescent="0.25">
      <c r="A27" t="s">
        <v>21</v>
      </c>
      <c r="B27" s="24">
        <f t="shared" si="1"/>
        <v>20.794366197183095</v>
      </c>
      <c r="C27" s="24">
        <f t="shared" si="2"/>
        <v>19.223958333333332</v>
      </c>
      <c r="D27" s="24">
        <f t="shared" si="3"/>
        <v>17.430932703659973</v>
      </c>
      <c r="E27" s="24">
        <f t="shared" si="4"/>
        <v>16.386237513873471</v>
      </c>
      <c r="G27" s="24">
        <f t="shared" si="5"/>
        <v>13.256286783361682</v>
      </c>
      <c r="H27" s="24">
        <f t="shared" si="6"/>
        <v>12.676306892693356</v>
      </c>
      <c r="I27" s="24">
        <f t="shared" si="7"/>
        <v>11.853717926278978</v>
      </c>
      <c r="J27" s="24">
        <f t="shared" si="8"/>
        <v>11.363242264289015</v>
      </c>
      <c r="L27" s="24">
        <f t="shared" si="9"/>
        <v>2.4568798647460608</v>
      </c>
      <c r="M27" s="24">
        <f t="shared" si="10"/>
        <v>2.3966879611492189</v>
      </c>
      <c r="N27" s="24">
        <f>M8/X8</f>
        <v>2.3226848999423177</v>
      </c>
      <c r="O27" s="24">
        <f t="shared" si="11"/>
        <v>2.2456783989021383</v>
      </c>
      <c r="Q27" s="24">
        <f t="shared" si="12"/>
        <v>16.776483730820381</v>
      </c>
      <c r="R27" s="24">
        <f t="shared" si="13"/>
        <v>15.820958334786718</v>
      </c>
      <c r="S27" s="24">
        <f t="shared" si="14"/>
        <v>14.556422602499078</v>
      </c>
      <c r="T27" s="24">
        <f t="shared" si="15"/>
        <v>13.989769672264332</v>
      </c>
    </row>
    <row r="28" spans="1:46" x14ac:dyDescent="0.25">
      <c r="A28" t="s">
        <v>28</v>
      </c>
      <c r="B28" s="24">
        <f t="shared" si="1"/>
        <v>24.117216117216117</v>
      </c>
      <c r="C28" s="24">
        <f t="shared" si="2"/>
        <v>25.091463414634148</v>
      </c>
      <c r="D28" s="24">
        <f t="shared" si="3"/>
        <v>23.072610036445191</v>
      </c>
      <c r="E28" s="24">
        <f t="shared" si="4"/>
        <v>20.572428446444192</v>
      </c>
      <c r="G28" s="24">
        <f t="shared" si="5"/>
        <v>13.205771932013731</v>
      </c>
      <c r="H28" s="24">
        <f t="shared" si="6"/>
        <v>12.946107877170764</v>
      </c>
      <c r="I28" s="24">
        <f t="shared" si="7"/>
        <v>12.192630699134369</v>
      </c>
      <c r="J28" s="24">
        <f t="shared" si="8"/>
        <v>11.757179602736713</v>
      </c>
      <c r="L28" s="24">
        <f t="shared" si="9"/>
        <v>1.3331832236831911</v>
      </c>
      <c r="M28" s="24">
        <f t="shared" si="10"/>
        <v>1.3274235035347903</v>
      </c>
      <c r="N28" s="24">
        <f>M9/X9</f>
        <v>1.2513750758275297</v>
      </c>
      <c r="O28" s="24">
        <f t="shared" si="11"/>
        <v>1.2210397150014021</v>
      </c>
      <c r="Q28" s="24">
        <f t="shared" si="12"/>
        <v>21.637626311139869</v>
      </c>
      <c r="R28" s="24">
        <f t="shared" si="13"/>
        <v>21.141350478315559</v>
      </c>
      <c r="S28" s="24">
        <f t="shared" si="14"/>
        <v>19.446474279632032</v>
      </c>
      <c r="T28" s="24">
        <f t="shared" si="15"/>
        <v>18.180727433028764</v>
      </c>
    </row>
    <row r="29" spans="1:46" x14ac:dyDescent="0.25">
      <c r="A29" t="s">
        <v>41</v>
      </c>
      <c r="B29" s="24">
        <f t="shared" si="1"/>
        <v>45.562780269058301</v>
      </c>
      <c r="C29" s="24">
        <f t="shared" si="2"/>
        <v>38.780534351145036</v>
      </c>
      <c r="D29" s="24">
        <f t="shared" si="3"/>
        <v>34.152941176470591</v>
      </c>
      <c r="E29" s="24">
        <f t="shared" si="4"/>
        <v>30.626978146194425</v>
      </c>
      <c r="G29" s="24">
        <f t="shared" si="5"/>
        <v>28.391796547442144</v>
      </c>
      <c r="H29" s="24">
        <f t="shared" si="6"/>
        <v>25.463351699831414</v>
      </c>
      <c r="I29" s="24">
        <f t="shared" si="7"/>
        <v>22.728885237220652</v>
      </c>
      <c r="J29" s="24">
        <f t="shared" si="8"/>
        <v>20.639518202671827</v>
      </c>
      <c r="L29" s="24">
        <f t="shared" si="9"/>
        <v>5.8167290031787839</v>
      </c>
      <c r="M29" s="24">
        <f t="shared" si="10"/>
        <v>5.3627883275928721</v>
      </c>
      <c r="N29" s="24">
        <f>M10/X10</f>
        <v>4.9509866663573394</v>
      </c>
      <c r="O29" s="24">
        <f t="shared" si="11"/>
        <v>4.6206710862417486</v>
      </c>
      <c r="Q29" s="24">
        <f t="shared" si="12"/>
        <v>34.964434911178202</v>
      </c>
      <c r="R29" s="24">
        <f t="shared" si="13"/>
        <v>30.96733017884296</v>
      </c>
      <c r="S29" s="24">
        <f t="shared" si="14"/>
        <v>27.420717653610126</v>
      </c>
      <c r="T29" s="24">
        <f t="shared" si="15"/>
        <v>24.94320152368778</v>
      </c>
    </row>
    <row r="30" spans="1:46" x14ac:dyDescent="0.25">
      <c r="A30" t="s">
        <v>36</v>
      </c>
      <c r="B30" s="24">
        <f t="shared" si="1"/>
        <v>16.973684210526315</v>
      </c>
      <c r="C30" s="24">
        <f t="shared" si="2"/>
        <v>16.380952380952383</v>
      </c>
      <c r="D30" s="24">
        <f t="shared" si="3"/>
        <v>15.357142857142858</v>
      </c>
      <c r="E30" s="24">
        <f t="shared" si="4"/>
        <v>14.956521739130434</v>
      </c>
      <c r="G30" s="24">
        <f t="shared" si="5"/>
        <v>14.327057733868479</v>
      </c>
      <c r="H30" s="24">
        <f t="shared" si="6"/>
        <v>13.365593317972351</v>
      </c>
      <c r="I30" s="24">
        <f t="shared" si="7"/>
        <v>12.951532235556797</v>
      </c>
      <c r="J30" s="24">
        <f t="shared" si="8"/>
        <v>12.801473103448277</v>
      </c>
      <c r="L30" s="24">
        <f t="shared" si="9"/>
        <v>2.9478681234912973</v>
      </c>
      <c r="M30" s="24">
        <f t="shared" si="10"/>
        <v>2.7408505108971712</v>
      </c>
      <c r="N30" s="24">
        <f>M11/X11</f>
        <v>2.7014402142275005</v>
      </c>
      <c r="O30" s="24">
        <f t="shared" si="11"/>
        <v>2.7039587460668923</v>
      </c>
      <c r="Q30" s="24">
        <f t="shared" si="12"/>
        <v>17.491647191858274</v>
      </c>
      <c r="R30" s="24">
        <f t="shared" si="13"/>
        <v>16.351423537702608</v>
      </c>
      <c r="S30" s="24">
        <f t="shared" si="14"/>
        <v>15.784129251700682</v>
      </c>
      <c r="T30" s="24">
        <f t="shared" si="15"/>
        <v>15.424743227522022</v>
      </c>
    </row>
    <row r="31" spans="1:46" x14ac:dyDescent="0.25">
      <c r="A31" t="s">
        <v>29</v>
      </c>
      <c r="B31" s="24">
        <f t="shared" si="1"/>
        <v>11.097142857142858</v>
      </c>
      <c r="C31" s="24">
        <f t="shared" si="2"/>
        <v>11.03409090909091</v>
      </c>
      <c r="D31" s="24">
        <f t="shared" si="3"/>
        <v>10.554347826086957</v>
      </c>
      <c r="E31" s="24">
        <f t="shared" si="4"/>
        <v>9.9081632653061238</v>
      </c>
      <c r="G31" s="24">
        <f t="shared" si="5"/>
        <v>11.464566407442971</v>
      </c>
      <c r="H31" s="24">
        <f t="shared" si="6"/>
        <v>11.394446735226195</v>
      </c>
      <c r="I31" s="24">
        <f t="shared" si="7"/>
        <v>10.79995386208396</v>
      </c>
      <c r="J31" s="24">
        <f t="shared" si="8"/>
        <v>10.180284378193896</v>
      </c>
      <c r="L31" s="24">
        <f t="shared" si="9"/>
        <v>1.5838402050665106</v>
      </c>
      <c r="M31" s="24">
        <f t="shared" si="10"/>
        <v>1.0010704144059555</v>
      </c>
      <c r="N31" s="24">
        <f>M12/X12</f>
        <v>0.96955089316132348</v>
      </c>
      <c r="O31" s="24">
        <f t="shared" si="11"/>
        <v>0.95196323005083439</v>
      </c>
      <c r="Q31" s="24">
        <f t="shared" si="12"/>
        <v>15.524933676745691</v>
      </c>
      <c r="R31" s="24">
        <f t="shared" si="13"/>
        <v>15.991347993214447</v>
      </c>
      <c r="S31" s="24">
        <f t="shared" si="14"/>
        <v>14.785651120710183</v>
      </c>
      <c r="T31" s="24">
        <f t="shared" si="15"/>
        <v>13.050732337719671</v>
      </c>
    </row>
    <row r="32" spans="1:46" x14ac:dyDescent="0.25">
      <c r="A32" t="s">
        <v>35</v>
      </c>
      <c r="B32" s="24">
        <f t="shared" si="1"/>
        <v>27.504672897196262</v>
      </c>
      <c r="C32" s="24">
        <f t="shared" si="2"/>
        <v>25.635888501742162</v>
      </c>
      <c r="D32" s="24">
        <f t="shared" si="3"/>
        <v>23.887987012987015</v>
      </c>
      <c r="E32" s="24">
        <f t="shared" si="4"/>
        <v>22.673343605546997</v>
      </c>
      <c r="G32" s="24">
        <f t="shared" si="5"/>
        <v>18.946670340914217</v>
      </c>
      <c r="H32" s="24">
        <f t="shared" si="6"/>
        <v>17.978938555849997</v>
      </c>
      <c r="I32" s="24">
        <f t="shared" si="7"/>
        <v>17.064610406859526</v>
      </c>
      <c r="J32" s="24">
        <f t="shared" si="8"/>
        <v>16.253481347230622</v>
      </c>
      <c r="L32" s="24">
        <f t="shared" si="9"/>
        <v>4.5977641562341454</v>
      </c>
      <c r="M32" s="24">
        <f t="shared" si="10"/>
        <v>4.5003685505179796</v>
      </c>
      <c r="N32" s="24">
        <f>M13/X13</f>
        <v>4.3806662147428552</v>
      </c>
      <c r="O32" s="24">
        <f t="shared" si="11"/>
        <v>4.313821974772611</v>
      </c>
      <c r="Q32" s="24">
        <f t="shared" si="12"/>
        <v>22.370056259210244</v>
      </c>
      <c r="R32" s="24">
        <f t="shared" si="13"/>
        <v>21.095147059948555</v>
      </c>
      <c r="S32" s="24">
        <f t="shared" si="14"/>
        <v>19.968821076769991</v>
      </c>
      <c r="T32" s="24">
        <f t="shared" si="15"/>
        <v>19.355223879262773</v>
      </c>
    </row>
    <row r="33" spans="1:20" x14ac:dyDescent="0.25">
      <c r="A33" t="s">
        <v>31</v>
      </c>
      <c r="B33" s="24">
        <f t="shared" si="1"/>
        <v>15.371229698375869</v>
      </c>
      <c r="C33" s="24">
        <f t="shared" si="2"/>
        <v>17.074742268041238</v>
      </c>
      <c r="D33" s="24">
        <f t="shared" si="3"/>
        <v>16.480099502487562</v>
      </c>
      <c r="E33" s="24">
        <f t="shared" si="4"/>
        <v>15.699052132701423</v>
      </c>
      <c r="G33" s="24">
        <f t="shared" si="5"/>
        <v>13.419394333648992</v>
      </c>
      <c r="H33" s="24">
        <f t="shared" si="6"/>
        <v>14.283123011324987</v>
      </c>
      <c r="I33" s="24">
        <f t="shared" si="7"/>
        <v>13.975959075597567</v>
      </c>
      <c r="J33" s="24">
        <f t="shared" si="8"/>
        <v>13.562275448785799</v>
      </c>
      <c r="L33" s="24">
        <f t="shared" si="9"/>
        <v>2.3490003137792983</v>
      </c>
      <c r="M33" s="24">
        <f t="shared" si="10"/>
        <v>2.3539490503954066</v>
      </c>
      <c r="N33" s="24">
        <f>M14/X14</f>
        <v>2.3936725488592518</v>
      </c>
      <c r="O33" s="24">
        <f t="shared" si="11"/>
        <v>2.3619806225893085</v>
      </c>
      <c r="Q33" s="24">
        <f t="shared" si="12"/>
        <v>16.983585468666163</v>
      </c>
      <c r="R33" s="24">
        <f t="shared" si="13"/>
        <v>18.165557760267575</v>
      </c>
      <c r="S33" s="24">
        <f t="shared" si="14"/>
        <v>17.869934205246384</v>
      </c>
      <c r="T33" s="24">
        <f t="shared" si="15"/>
        <v>17.074650270106734</v>
      </c>
    </row>
    <row r="34" spans="1:20" x14ac:dyDescent="0.25">
      <c r="A34" t="s">
        <v>43</v>
      </c>
      <c r="B34" s="24">
        <f t="shared" si="1"/>
        <v>20.411411411411411</v>
      </c>
      <c r="C34" s="24">
        <f t="shared" si="2"/>
        <v>19.816326530612244</v>
      </c>
      <c r="D34" s="24">
        <f t="shared" si="3"/>
        <v>18.867453157529493</v>
      </c>
      <c r="E34" s="24">
        <f t="shared" si="4"/>
        <v>17.83989501312336</v>
      </c>
      <c r="G34" s="24">
        <f t="shared" si="5"/>
        <v>13.829213952199284</v>
      </c>
      <c r="H34" s="24">
        <f t="shared" si="6"/>
        <v>13.247657556490262</v>
      </c>
      <c r="I34" s="24">
        <f t="shared" si="7"/>
        <v>12.636689100343911</v>
      </c>
      <c r="J34" s="24">
        <f t="shared" si="8"/>
        <v>12.281804109089761</v>
      </c>
      <c r="L34" s="24">
        <f t="shared" si="9"/>
        <v>3.0335341197577668</v>
      </c>
      <c r="M34" s="24">
        <f t="shared" si="10"/>
        <v>3.033039091343968</v>
      </c>
      <c r="N34" s="24">
        <f>M15/X15</f>
        <v>3.0068696427560133</v>
      </c>
      <c r="O34" s="24">
        <f t="shared" si="11"/>
        <v>2.959313801892979</v>
      </c>
      <c r="Q34" s="24">
        <f t="shared" si="12"/>
        <v>17.523378584307828</v>
      </c>
      <c r="R34" s="24">
        <f t="shared" si="13"/>
        <v>17.051801423629207</v>
      </c>
      <c r="S34" s="24">
        <f t="shared" si="14"/>
        <v>16.443347288489388</v>
      </c>
      <c r="T34" s="24">
        <f t="shared" si="15"/>
        <v>15.820510896656975</v>
      </c>
    </row>
    <row r="35" spans="1:20" x14ac:dyDescent="0.25">
      <c r="A35" t="s">
        <v>33</v>
      </c>
      <c r="B35" s="24">
        <f t="shared" si="1"/>
        <v>8.7534626038781163</v>
      </c>
      <c r="C35" s="24">
        <f t="shared" si="2"/>
        <v>11.245551601423488</v>
      </c>
      <c r="D35" s="24">
        <f t="shared" si="3"/>
        <v>12.200772200772201</v>
      </c>
      <c r="E35" s="24">
        <f t="shared" si="4"/>
        <v>12.153846153846153</v>
      </c>
      <c r="G35" s="24">
        <f t="shared" si="5"/>
        <v>9.4088063696890654</v>
      </c>
      <c r="H35" s="24">
        <f t="shared" si="6"/>
        <v>11.334289730444848</v>
      </c>
      <c r="I35" s="24">
        <f t="shared" si="7"/>
        <v>11.659173258484307</v>
      </c>
      <c r="J35" s="24">
        <f t="shared" si="8"/>
        <v>11.810865069791486</v>
      </c>
      <c r="L35" s="24">
        <f t="shared" si="9"/>
        <v>2.6075118889100248</v>
      </c>
      <c r="M35" s="24">
        <f t="shared" si="10"/>
        <v>2.7354106800766282</v>
      </c>
      <c r="N35" s="24">
        <f>M16/X16</f>
        <v>2.7687268981397319</v>
      </c>
      <c r="O35" s="24">
        <f t="shared" si="11"/>
        <v>2.752879865043981</v>
      </c>
      <c r="Q35" s="24">
        <f t="shared" si="12"/>
        <v>10.846407659439784</v>
      </c>
      <c r="R35" s="24">
        <f t="shared" si="13"/>
        <v>13.647640382317801</v>
      </c>
      <c r="S35" s="24">
        <f t="shared" si="14"/>
        <v>14.072158915922389</v>
      </c>
      <c r="T35" s="24">
        <f t="shared" si="15"/>
        <v>14.255085274542429</v>
      </c>
    </row>
    <row r="36" spans="1:20" x14ac:dyDescent="0.25">
      <c r="A36" t="s">
        <v>34</v>
      </c>
      <c r="B36" s="24">
        <f t="shared" si="1"/>
        <v>22</v>
      </c>
      <c r="C36" s="24">
        <f t="shared" si="2"/>
        <v>21.64227642276423</v>
      </c>
      <c r="D36" s="24">
        <f t="shared" si="3"/>
        <v>20.052730696798491</v>
      </c>
      <c r="E36" s="24">
        <f t="shared" si="4"/>
        <v>18.550522648083625</v>
      </c>
      <c r="G36" s="24">
        <f t="shared" si="5"/>
        <v>17.552095669621639</v>
      </c>
      <c r="H36" s="24">
        <f t="shared" si="6"/>
        <v>17.248033094724331</v>
      </c>
      <c r="I36" s="24">
        <f t="shared" si="7"/>
        <v>16.208214283825921</v>
      </c>
      <c r="J36" s="24">
        <f t="shared" si="8"/>
        <v>15.31635835459165</v>
      </c>
      <c r="L36" s="24">
        <f t="shared" si="9"/>
        <v>3.4972755566675766</v>
      </c>
      <c r="M36" s="24">
        <f t="shared" si="10"/>
        <v>3.514640515403503</v>
      </c>
      <c r="N36" s="24">
        <f>M17/X17</f>
        <v>3.4190157677957322</v>
      </c>
      <c r="O36" s="24">
        <f t="shared" si="11"/>
        <v>3.3182170974761731</v>
      </c>
      <c r="Q36" s="24">
        <f t="shared" si="12"/>
        <v>20.898147352459208</v>
      </c>
      <c r="R36" s="24">
        <f t="shared" si="13"/>
        <v>21.313553951208398</v>
      </c>
      <c r="S36" s="24">
        <f t="shared" si="14"/>
        <v>20.094015934040122</v>
      </c>
      <c r="T36" s="24">
        <f t="shared" si="15"/>
        <v>18.813105865155087</v>
      </c>
    </row>
    <row r="37" spans="1:20" x14ac:dyDescent="0.25">
      <c r="A37" t="s">
        <v>24</v>
      </c>
      <c r="B37" s="24">
        <f t="shared" si="1"/>
        <v>26.601542416452443</v>
      </c>
      <c r="C37" s="24">
        <f t="shared" si="2"/>
        <v>23.464852607709751</v>
      </c>
      <c r="D37" s="24">
        <f t="shared" si="3"/>
        <v>21.854276663146777</v>
      </c>
      <c r="E37" s="24">
        <f t="shared" si="4"/>
        <v>20.034849951597291</v>
      </c>
      <c r="G37" s="24">
        <f t="shared" si="5"/>
        <v>17.918948661735683</v>
      </c>
      <c r="H37" s="24">
        <f t="shared" si="6"/>
        <v>16.699630203895971</v>
      </c>
      <c r="I37" s="24">
        <f t="shared" si="7"/>
        <v>16.280875966184787</v>
      </c>
      <c r="J37" s="24">
        <f t="shared" si="8"/>
        <v>15.534272716308868</v>
      </c>
      <c r="L37" s="24">
        <f t="shared" si="9"/>
        <v>3.7094854730513016</v>
      </c>
      <c r="M37" s="24">
        <f t="shared" si="10"/>
        <v>3.6437025747252454</v>
      </c>
      <c r="N37" s="24">
        <f>M18/X18</f>
        <v>3.6233295023206473</v>
      </c>
      <c r="O37" s="24">
        <f t="shared" si="11"/>
        <v>3.4825930967351231</v>
      </c>
      <c r="Q37" s="24">
        <f t="shared" si="12"/>
        <v>21.813670270198152</v>
      </c>
      <c r="R37" s="24">
        <f t="shared" si="13"/>
        <v>20.620527804092767</v>
      </c>
      <c r="S37" s="24">
        <f t="shared" si="14"/>
        <v>20.149761889897068</v>
      </c>
      <c r="T37" s="24">
        <f t="shared" si="15"/>
        <v>19.193509739951789</v>
      </c>
    </row>
    <row r="38" spans="1:20" x14ac:dyDescent="0.25">
      <c r="A38" t="s">
        <v>38</v>
      </c>
      <c r="B38" s="24">
        <f t="shared" si="1"/>
        <v>18.670750382848393</v>
      </c>
      <c r="C38" s="24">
        <f t="shared" si="2"/>
        <v>18.251497005988025</v>
      </c>
      <c r="D38" s="24">
        <f t="shared" si="3"/>
        <v>18.745387453874539</v>
      </c>
      <c r="E38" s="24">
        <f t="shared" si="4"/>
        <v>17.918871252204585</v>
      </c>
      <c r="G38" s="24">
        <f t="shared" si="5"/>
        <v>15.07328175415417</v>
      </c>
      <c r="H38" s="24">
        <f t="shared" si="6"/>
        <v>14.520688872077873</v>
      </c>
      <c r="I38" s="24">
        <f t="shared" si="7"/>
        <v>14.858656712747813</v>
      </c>
      <c r="J38" s="24">
        <f t="shared" si="8"/>
        <v>14.328971300489837</v>
      </c>
      <c r="L38" s="24">
        <f t="shared" si="9"/>
        <v>4.3241544597143209</v>
      </c>
      <c r="M38" s="24">
        <f t="shared" si="10"/>
        <v>4.214010585924906</v>
      </c>
      <c r="N38" s="24">
        <f>M19/X19</f>
        <v>4.1265258034186321</v>
      </c>
      <c r="O38" s="24">
        <f t="shared" si="11"/>
        <v>3.9985125867625828</v>
      </c>
      <c r="Q38" s="24">
        <f t="shared" si="12"/>
        <v>16.258820768525844</v>
      </c>
      <c r="R38" s="24">
        <f t="shared" si="13"/>
        <v>15.995228980089907</v>
      </c>
      <c r="S38" s="24">
        <f t="shared" si="14"/>
        <v>16.285658557909667</v>
      </c>
      <c r="T38" s="24">
        <f t="shared" si="15"/>
        <v>15.857339075089131</v>
      </c>
    </row>
    <row r="39" spans="1:20" x14ac:dyDescent="0.25">
      <c r="A39" t="s">
        <v>26</v>
      </c>
      <c r="B39" s="24">
        <f t="shared" si="1"/>
        <v>23.571428571428573</v>
      </c>
      <c r="C39" s="24">
        <f t="shared" si="2"/>
        <v>21.437007874015748</v>
      </c>
      <c r="D39" s="24">
        <f t="shared" si="3"/>
        <v>19.657039711191338</v>
      </c>
      <c r="E39" s="24">
        <f t="shared" si="4"/>
        <v>18.39527027027027</v>
      </c>
      <c r="G39" s="24">
        <f t="shared" si="5"/>
        <v>15.644295700564339</v>
      </c>
      <c r="H39" s="24">
        <f t="shared" si="6"/>
        <v>14.408515435448338</v>
      </c>
      <c r="I39" s="24">
        <f t="shared" si="7"/>
        <v>13.355264723366885</v>
      </c>
      <c r="J39" s="24">
        <f t="shared" si="8"/>
        <v>12.777816426900291</v>
      </c>
      <c r="L39" s="24">
        <f t="shared" si="9"/>
        <v>3.2977673053215844</v>
      </c>
      <c r="M39" s="24">
        <f t="shared" si="10"/>
        <v>3.2203478235800742</v>
      </c>
      <c r="N39" s="24">
        <f>M20/X20</f>
        <v>3.0790172358446788</v>
      </c>
      <c r="O39" s="24">
        <f t="shared" si="11"/>
        <v>2.9827613162724154</v>
      </c>
      <c r="Q39" s="24">
        <f t="shared" si="12"/>
        <v>18.169556030182992</v>
      </c>
      <c r="R39" s="24">
        <f t="shared" si="13"/>
        <v>16.86776688087183</v>
      </c>
      <c r="S39" s="24">
        <f t="shared" si="14"/>
        <v>15.682893022607441</v>
      </c>
      <c r="T39" s="24">
        <f t="shared" si="15"/>
        <v>15.006677412545793</v>
      </c>
    </row>
    <row r="41" spans="1:20" x14ac:dyDescent="0.25">
      <c r="B41" s="24">
        <f>MEDIAN(B24:B39)</f>
        <v>21.397183098591547</v>
      </c>
      <c r="C41" s="24">
        <f t="shared" ref="C41:T41" si="16">MEDIAN(C24:C39)</f>
        <v>20.626667202313996</v>
      </c>
      <c r="D41" s="24">
        <f t="shared" si="16"/>
        <v>19.262246434360414</v>
      </c>
      <c r="E41" s="24">
        <f t="shared" si="16"/>
        <v>18.157070761237428</v>
      </c>
      <c r="F41" s="24"/>
      <c r="G41" s="24">
        <f t="shared" si="16"/>
        <v>14.669142435164549</v>
      </c>
      <c r="H41" s="24">
        <f t="shared" si="16"/>
        <v>14.345819223386663</v>
      </c>
      <c r="I41" s="24">
        <f t="shared" si="16"/>
        <v>13.871970861137685</v>
      </c>
      <c r="J41" s="24">
        <f t="shared" si="16"/>
        <v>13.181874276117039</v>
      </c>
      <c r="K41" s="24"/>
      <c r="L41" s="24">
        <f t="shared" si="16"/>
        <v>2.9907011216245323</v>
      </c>
      <c r="M41" s="24">
        <f t="shared" si="16"/>
        <v>2.8869448011205696</v>
      </c>
      <c r="N41" s="24">
        <f t="shared" si="16"/>
        <v>2.9229778469906842</v>
      </c>
      <c r="O41" s="24">
        <f t="shared" si="16"/>
        <v>2.9098289306494598</v>
      </c>
      <c r="P41" s="24"/>
      <c r="Q41" s="24">
        <f t="shared" si="16"/>
        <v>17.507512888083049</v>
      </c>
      <c r="R41" s="24">
        <f t="shared" si="16"/>
        <v>17.088310072602756</v>
      </c>
      <c r="S41" s="24">
        <f t="shared" si="16"/>
        <v>17.026429349638885</v>
      </c>
      <c r="T41" s="24">
        <f t="shared" si="16"/>
        <v>16.281760446635474</v>
      </c>
    </row>
  </sheetData>
  <sortState xmlns:xlrd2="http://schemas.microsoft.com/office/spreadsheetml/2017/richdata2" ref="A5:AF20">
    <sortCondition ref="A5:A20"/>
  </sortState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2031A-9E9A-4099-82D6-FDF9A2735193}">
  <dimension ref="A1"/>
  <sheetViews>
    <sheetView topLeftCell="A16" workbookViewId="0">
      <selection activeCell="M24" sqref="M24"/>
    </sheetView>
  </sheetViews>
  <sheetFormatPr baseColWidth="10" defaultColWidth="8.77734375" defaultRowHeight="13.2" x14ac:dyDescent="0.25"/>
  <cols>
    <col min="1" max="16384" width="8.77734375" style="2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Readme</vt:lpstr>
      <vt:lpstr>TRADE</vt:lpstr>
      <vt:lpstr>TRANSACTION</vt:lpstr>
    </vt:vector>
  </TitlesOfParts>
  <Company>McKinsey &amp;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Olthof</dc:creator>
  <cp:lastModifiedBy>Thomas SADURNI</cp:lastModifiedBy>
  <cp:lastPrinted>2004-10-25T09:08:33Z</cp:lastPrinted>
  <dcterms:created xsi:type="dcterms:W3CDTF">2004-10-22T12:13:50Z</dcterms:created>
  <dcterms:modified xsi:type="dcterms:W3CDTF">2022-03-02T13:02:21Z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4537&quot;/&gt;&lt;partner val=&quot;536&quot;/&gt;&lt;CXlWorkbook id=&quot;1&quot;&gt;&lt;m_cxllink/&gt;&lt;/CXlWorkbook&gt;&lt;/root&gt;">
    <vt:lpwstr/>
  </property>
</Properties>
</file>