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breService\Desktop\"/>
    </mc:Choice>
  </mc:AlternateContent>
  <xr:revisionPtr revIDLastSave="0" documentId="8_{50DB5280-24B8-4AF5-BE73-F5B18644A5D3}" xr6:coauthVersionLast="36" xr6:coauthVersionMax="36" xr10:uidLastSave="{00000000-0000-0000-0000-000000000000}"/>
  <bookViews>
    <workbookView xWindow="0" yWindow="0" windowWidth="17970" windowHeight="7380" xr2:uid="{FD198C60-0B5B-4EBC-95B5-3E5A129969A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3" i="1"/>
  <c r="A12" i="1"/>
  <c r="N12" i="1"/>
  <c r="N11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C15" i="1"/>
  <c r="D3" i="1"/>
  <c r="E3" i="1" s="1"/>
  <c r="D18" i="1"/>
  <c r="E18" i="1" s="1"/>
  <c r="F18" i="1" s="1"/>
  <c r="G18" i="1" s="1"/>
  <c r="C17" i="1"/>
  <c r="C5" i="1"/>
  <c r="C6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F3" i="1" l="1"/>
  <c r="E7" i="1"/>
  <c r="D11" i="1"/>
  <c r="E11" i="1" s="1"/>
  <c r="F11" i="1" s="1"/>
  <c r="G11" i="1" s="1"/>
  <c r="H11" i="1" s="1"/>
  <c r="I11" i="1" s="1"/>
  <c r="J11" i="1" s="1"/>
  <c r="K11" i="1" s="1"/>
  <c r="L11" i="1" s="1"/>
  <c r="M11" i="1" s="1"/>
  <c r="D4" i="1"/>
  <c r="D7" i="1"/>
  <c r="D8" i="1" s="1"/>
  <c r="G3" i="1"/>
  <c r="G4" i="1" s="1"/>
  <c r="G5" i="1" s="1"/>
  <c r="F4" i="1"/>
  <c r="F5" i="1" s="1"/>
  <c r="F6" i="1" s="1"/>
  <c r="F7" i="1"/>
  <c r="F8" i="1" s="1"/>
  <c r="E4" i="1"/>
  <c r="H18" i="1"/>
  <c r="G7" i="1"/>
  <c r="E8" i="1" l="1"/>
  <c r="F9" i="1"/>
  <c r="F12" i="1" s="1"/>
  <c r="D5" i="1"/>
  <c r="D6" i="1" s="1"/>
  <c r="D9" i="1" s="1"/>
  <c r="D12" i="1" s="1"/>
  <c r="H3" i="1"/>
  <c r="I3" i="1" s="1"/>
  <c r="E5" i="1"/>
  <c r="E6" i="1" s="1"/>
  <c r="E9" i="1" s="1"/>
  <c r="E12" i="1" s="1"/>
  <c r="I18" i="1"/>
  <c r="G6" i="1"/>
  <c r="G8" i="1"/>
  <c r="H7" i="1" l="1"/>
  <c r="H4" i="1"/>
  <c r="G9" i="1"/>
  <c r="G12" i="1" s="1"/>
  <c r="J18" i="1"/>
  <c r="I7" i="1"/>
  <c r="I8" i="1" s="1"/>
  <c r="J3" i="1"/>
  <c r="I4" i="1"/>
  <c r="H5" i="1"/>
  <c r="H6" i="1" s="1"/>
  <c r="H8" i="1"/>
  <c r="H9" i="1" l="1"/>
  <c r="H12" i="1" s="1"/>
  <c r="I5" i="1"/>
  <c r="I6" i="1" s="1"/>
  <c r="I9" i="1" s="1"/>
  <c r="I12" i="1" s="1"/>
  <c r="K18" i="1"/>
  <c r="J7" i="1"/>
  <c r="K3" i="1"/>
  <c r="J4" i="1"/>
  <c r="J5" i="1" s="1"/>
  <c r="J8" i="1" l="1"/>
  <c r="J6" i="1"/>
  <c r="L18" i="1"/>
  <c r="K5" i="1"/>
  <c r="K4" i="1"/>
  <c r="L3" i="1"/>
  <c r="K7" i="1"/>
  <c r="J9" i="1" l="1"/>
  <c r="J12" i="1" s="1"/>
  <c r="M18" i="1"/>
  <c r="K6" i="1"/>
  <c r="M3" i="1"/>
  <c r="L7" i="1"/>
  <c r="L8" i="1" s="1"/>
  <c r="L4" i="1"/>
  <c r="K8" i="1"/>
  <c r="K9" i="1" l="1"/>
  <c r="K12" i="1" s="1"/>
  <c r="L5" i="1"/>
  <c r="L6" i="1" s="1"/>
  <c r="L9" i="1" s="1"/>
  <c r="L12" i="1" s="1"/>
  <c r="M7" i="1"/>
  <c r="N3" i="1"/>
  <c r="M4" i="1"/>
  <c r="M5" i="1"/>
  <c r="N18" i="1"/>
  <c r="M8" i="1" l="1"/>
  <c r="M6" i="1"/>
  <c r="N4" i="1"/>
  <c r="N5" i="1" s="1"/>
  <c r="N7" i="1"/>
  <c r="N8" i="1" s="1"/>
  <c r="M9" i="1" l="1"/>
  <c r="M12" i="1" s="1"/>
  <c r="N6" i="1"/>
  <c r="N9" i="1" s="1"/>
  <c r="N10" i="1" s="1"/>
</calcChain>
</file>

<file path=xl/sharedStrings.xml><?xml version="1.0" encoding="utf-8"?>
<sst xmlns="http://schemas.openxmlformats.org/spreadsheetml/2006/main" count="25" uniqueCount="23">
  <si>
    <t>actual</t>
  </si>
  <si>
    <t>Revenues</t>
  </si>
  <si>
    <t>EBIT</t>
  </si>
  <si>
    <t>Inv Capital</t>
  </si>
  <si>
    <t>forecast</t>
  </si>
  <si>
    <t>Tax rate</t>
  </si>
  <si>
    <t>taxes</t>
  </si>
  <si>
    <t>NOPLAT</t>
  </si>
  <si>
    <t>growth</t>
  </si>
  <si>
    <t>margin</t>
  </si>
  <si>
    <t>sales/IC</t>
  </si>
  <si>
    <t>implied investment</t>
  </si>
  <si>
    <t>FCF</t>
  </si>
  <si>
    <t>WACC</t>
  </si>
  <si>
    <t>discount factor</t>
  </si>
  <si>
    <t>DCF</t>
  </si>
  <si>
    <t>TV</t>
  </si>
  <si>
    <t>Bridge</t>
  </si>
  <si>
    <t>EV (operating)</t>
  </si>
  <si>
    <t>plus cash….</t>
  </si>
  <si>
    <t>from B/S</t>
  </si>
  <si>
    <t>minus debt</t>
  </si>
  <si>
    <t>Equity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</si>
</sst>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43" fontId="0" fillId="0" borderId="0" xfId="1" applyFont="1"/>
    <xf numFmtId="164" fontId="3" fillId="0" borderId="0" xfId="1" applyNumberFormat="1" applyFont="1"/>
    <xf numFmtId="164" fontId="0" fillId="0" borderId="0" xfId="1" applyNumberFormat="1" applyFont="1"/>
    <xf numFmtId="165" fontId="3" fillId="0" borderId="0" xfId="1" applyNumberFormat="1" applyFont="1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9" fontId="0" fillId="0" borderId="0" xfId="2" applyFont="1"/>
    <xf numFmtId="43" fontId="0" fillId="2" borderId="0" xfId="1" applyFont="1" applyFill="1"/>
    <xf numFmtId="165" fontId="0" fillId="0" borderId="0" xfId="0" applyNumberFormat="1"/>
    <xf numFmtId="0" fontId="0" fillId="0" borderId="0" xfId="0" applyAlignment="1">
      <alignment horizontal="left" indent="1"/>
    </xf>
    <xf numFmtId="0" fontId="0" fillId="0" borderId="2" xfId="0" applyBorder="1"/>
    <xf numFmtId="165" fontId="0" fillId="0" borderId="2" xfId="1" applyNumberFormat="1" applyFont="1" applyBorder="1"/>
    <xf numFmtId="165" fontId="0" fillId="0" borderId="2" xfId="0" applyNumberFormat="1" applyBorder="1"/>
    <xf numFmtId="0" fontId="0" fillId="0" borderId="0" xfId="0" applyFill="1" applyBorder="1"/>
    <xf numFmtId="0" fontId="2" fillId="0" borderId="0" xfId="0" applyFont="1" applyFill="1" applyBorder="1"/>
    <xf numFmtId="165" fontId="2" fillId="0" borderId="0" xfId="1" applyNumberFormat="1" applyFont="1"/>
    <xf numFmtId="164" fontId="2" fillId="0" borderId="0" xfId="1" applyNumberFormat="1" applyFont="1"/>
    <xf numFmtId="0" fontId="2" fillId="0" borderId="0" xfId="0" applyFont="1"/>
    <xf numFmtId="43" fontId="4" fillId="0" borderId="0" xfId="1" applyFont="1"/>
    <xf numFmtId="164" fontId="2" fillId="0" borderId="0" xfId="0" applyNumberFormat="1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44A0-3EDD-4C27-BA7A-552185837CBE}">
  <dimension ref="A1:N26"/>
  <sheetViews>
    <sheetView tabSelected="1" zoomScale="115" zoomScaleNormal="115" workbookViewId="0">
      <selection activeCell="B23" sqref="B23:B26"/>
    </sheetView>
  </sheetViews>
  <sheetFormatPr baseColWidth="10" defaultRowHeight="15" x14ac:dyDescent="0.25"/>
  <cols>
    <col min="2" max="2" width="18.5703125" bestFit="1" customWidth="1"/>
  </cols>
  <sheetData>
    <row r="1" spans="1:14" x14ac:dyDescent="0.25">
      <c r="C1" t="s">
        <v>0</v>
      </c>
      <c r="D1" t="s">
        <v>4</v>
      </c>
      <c r="N1" t="s">
        <v>16</v>
      </c>
    </row>
    <row r="2" spans="1:14" x14ac:dyDescent="0.25">
      <c r="C2">
        <v>2021</v>
      </c>
      <c r="D2">
        <f>C2+1</f>
        <v>2022</v>
      </c>
      <c r="E2">
        <f>D2+1</f>
        <v>2023</v>
      </c>
      <c r="F2">
        <f t="shared" ref="F2:N2" si="0">E2+1</f>
        <v>2024</v>
      </c>
      <c r="G2">
        <f t="shared" si="0"/>
        <v>2025</v>
      </c>
      <c r="H2">
        <f t="shared" si="0"/>
        <v>2026</v>
      </c>
      <c r="I2">
        <f t="shared" si="0"/>
        <v>2027</v>
      </c>
      <c r="J2">
        <f t="shared" si="0"/>
        <v>2028</v>
      </c>
      <c r="K2">
        <f t="shared" si="0"/>
        <v>2029</v>
      </c>
      <c r="L2">
        <f t="shared" si="0"/>
        <v>2030</v>
      </c>
      <c r="M2">
        <f t="shared" si="0"/>
        <v>2031</v>
      </c>
      <c r="N2">
        <f t="shared" si="0"/>
        <v>2032</v>
      </c>
    </row>
    <row r="3" spans="1:14" x14ac:dyDescent="0.25">
      <c r="B3" t="s">
        <v>1</v>
      </c>
      <c r="C3" s="6">
        <v>1000</v>
      </c>
      <c r="D3" s="3">
        <f>C3*(1+D16)</f>
        <v>1050</v>
      </c>
      <c r="E3" s="3">
        <f>D3*(1+E16)</f>
        <v>1102.5</v>
      </c>
      <c r="F3" s="3">
        <f>E3*(1+F16)</f>
        <v>1157.625</v>
      </c>
      <c r="G3" s="3">
        <f>F3*(1+G16)</f>
        <v>1215.5062500000001</v>
      </c>
      <c r="H3" s="3">
        <f>G3*(1+H16)</f>
        <v>1276.2815625000003</v>
      </c>
      <c r="I3" s="3">
        <f>H3*(1+I16)</f>
        <v>1340.0956406250004</v>
      </c>
      <c r="J3" s="3">
        <f>I3*(1+J16)</f>
        <v>1407.1004226562504</v>
      </c>
      <c r="K3" s="3">
        <f>J3*(1+K16)</f>
        <v>1477.4554437890631</v>
      </c>
      <c r="L3" s="3">
        <f>K3*(1+L16)</f>
        <v>1551.3282159785163</v>
      </c>
      <c r="M3" s="3">
        <f>L3*(1+M16)</f>
        <v>1628.8946267774422</v>
      </c>
      <c r="N3" s="3">
        <f>M3*(1+N16)</f>
        <v>1677.7614655807656</v>
      </c>
    </row>
    <row r="4" spans="1:14" x14ac:dyDescent="0.25">
      <c r="B4" t="s">
        <v>2</v>
      </c>
      <c r="C4" s="6">
        <v>200</v>
      </c>
      <c r="D4" s="3">
        <f>D3*D17</f>
        <v>220.5</v>
      </c>
      <c r="E4" s="3">
        <f>E3*E17</f>
        <v>231.52499999999998</v>
      </c>
      <c r="F4" s="3">
        <f>F3*F17</f>
        <v>243.10124999999999</v>
      </c>
      <c r="G4" s="3">
        <f>G3*G17</f>
        <v>255.25631250000001</v>
      </c>
      <c r="H4" s="3">
        <f>H3*H17</f>
        <v>268.01912812500007</v>
      </c>
      <c r="I4" s="3">
        <f>I3*I17</f>
        <v>281.4200845312501</v>
      </c>
      <c r="J4" s="3">
        <f>J3*J17</f>
        <v>295.49108875781258</v>
      </c>
      <c r="K4" s="3">
        <f>K3*K17</f>
        <v>310.26564319570326</v>
      </c>
      <c r="L4" s="3">
        <f>L3*L17</f>
        <v>325.77892535548841</v>
      </c>
      <c r="M4" s="3">
        <f>M3*M17</f>
        <v>342.06787162326287</v>
      </c>
      <c r="N4" s="3">
        <f>N3*N17</f>
        <v>352.32990777196079</v>
      </c>
    </row>
    <row r="5" spans="1:14" x14ac:dyDescent="0.25">
      <c r="B5" t="s">
        <v>6</v>
      </c>
      <c r="C5" s="7">
        <f>-C18*C4</f>
        <v>-50</v>
      </c>
      <c r="D5" s="7">
        <f>-D18*D4</f>
        <v>-55.125</v>
      </c>
      <c r="E5" s="7">
        <f>-E18*E4</f>
        <v>-57.881249999999994</v>
      </c>
      <c r="F5" s="7">
        <f>-F18*F4</f>
        <v>-60.775312499999998</v>
      </c>
      <c r="G5" s="7">
        <f>-G18*G4</f>
        <v>-63.814078125000002</v>
      </c>
      <c r="H5" s="7">
        <f>-H18*H4</f>
        <v>-67.004782031250016</v>
      </c>
      <c r="I5" s="7">
        <f>-I18*I4</f>
        <v>-70.355021132812524</v>
      </c>
      <c r="J5" s="7">
        <f>-J18*J4</f>
        <v>-73.872772189453144</v>
      </c>
      <c r="K5" s="7">
        <f>-K18*K4</f>
        <v>-77.566410798925816</v>
      </c>
      <c r="L5" s="7">
        <f>-L18*L4</f>
        <v>-81.444731338872103</v>
      </c>
      <c r="M5" s="7">
        <f>-M18*M4</f>
        <v>-85.516967905815719</v>
      </c>
      <c r="N5" s="7">
        <f>-N18*N4</f>
        <v>-88.082476942990198</v>
      </c>
    </row>
    <row r="6" spans="1:14" ht="15.75" thickBot="1" x14ac:dyDescent="0.3">
      <c r="B6" s="8" t="s">
        <v>7</v>
      </c>
      <c r="C6" s="9">
        <f>SUM(C4:C5)</f>
        <v>150</v>
      </c>
      <c r="D6" s="9">
        <f>SUM(D4:D5)</f>
        <v>165.375</v>
      </c>
      <c r="E6" s="9">
        <f>SUM(E4:E5)</f>
        <v>173.64374999999998</v>
      </c>
      <c r="F6" s="9">
        <f t="shared" ref="F6:N6" si="1">SUM(F4:F5)</f>
        <v>182.32593750000001</v>
      </c>
      <c r="G6" s="9">
        <f t="shared" si="1"/>
        <v>191.442234375</v>
      </c>
      <c r="H6" s="9">
        <f t="shared" si="1"/>
        <v>201.01434609375005</v>
      </c>
      <c r="I6" s="9">
        <f t="shared" si="1"/>
        <v>211.06506339843759</v>
      </c>
      <c r="J6" s="9">
        <f t="shared" si="1"/>
        <v>221.61831656835943</v>
      </c>
      <c r="K6" s="9">
        <f t="shared" si="1"/>
        <v>232.69923239677746</v>
      </c>
      <c r="L6" s="9">
        <f t="shared" si="1"/>
        <v>244.33419401661632</v>
      </c>
      <c r="M6" s="9">
        <f t="shared" si="1"/>
        <v>256.55090371744717</v>
      </c>
      <c r="N6" s="9">
        <f t="shared" si="1"/>
        <v>264.24743082897061</v>
      </c>
    </row>
    <row r="7" spans="1:14" ht="15.75" thickTop="1" x14ac:dyDescent="0.25">
      <c r="B7" s="13" t="s">
        <v>3</v>
      </c>
      <c r="C7" s="6">
        <v>500</v>
      </c>
      <c r="D7" s="5">
        <f>D3/D15</f>
        <v>525</v>
      </c>
      <c r="E7" s="5">
        <f>E3/E15</f>
        <v>551.25</v>
      </c>
      <c r="F7" s="5">
        <f>F3/F15</f>
        <v>578.8125</v>
      </c>
      <c r="G7" s="5">
        <f>G3/G15</f>
        <v>607.75312500000007</v>
      </c>
      <c r="H7" s="5">
        <f>H3/H15</f>
        <v>638.14078125000015</v>
      </c>
      <c r="I7" s="5">
        <f>I3/I15</f>
        <v>670.04782031250022</v>
      </c>
      <c r="J7" s="5">
        <f>J3/J15</f>
        <v>703.55021132812522</v>
      </c>
      <c r="K7" s="5">
        <f>K3/K15</f>
        <v>738.72772189453156</v>
      </c>
      <c r="L7" s="5">
        <f>L3/L15</f>
        <v>775.66410798925813</v>
      </c>
      <c r="M7" s="5">
        <f>M3/M15</f>
        <v>814.44731338872111</v>
      </c>
      <c r="N7" s="5">
        <f>N3/N15</f>
        <v>838.88073279038281</v>
      </c>
    </row>
    <row r="8" spans="1:14" x14ac:dyDescent="0.25">
      <c r="B8" t="s">
        <v>11</v>
      </c>
      <c r="C8" s="7"/>
      <c r="D8" s="12">
        <f>C7-D7</f>
        <v>-25</v>
      </c>
      <c r="E8" s="12">
        <f>D7-E7</f>
        <v>-26.25</v>
      </c>
      <c r="F8" s="12">
        <f t="shared" ref="F8:N8" si="2">E7-F7</f>
        <v>-27.5625</v>
      </c>
      <c r="G8" s="12">
        <f t="shared" si="2"/>
        <v>-28.940625000000068</v>
      </c>
      <c r="H8" s="12">
        <f t="shared" si="2"/>
        <v>-30.387656250000077</v>
      </c>
      <c r="I8" s="12">
        <f t="shared" si="2"/>
        <v>-31.907039062500075</v>
      </c>
      <c r="J8" s="12">
        <f t="shared" si="2"/>
        <v>-33.502391015624994</v>
      </c>
      <c r="K8" s="12">
        <f t="shared" si="2"/>
        <v>-35.17751056640634</v>
      </c>
      <c r="L8" s="12">
        <f t="shared" si="2"/>
        <v>-36.936386094726572</v>
      </c>
      <c r="M8" s="12">
        <f t="shared" si="2"/>
        <v>-38.783205399462986</v>
      </c>
      <c r="N8" s="12">
        <f t="shared" si="2"/>
        <v>-24.433419401661695</v>
      </c>
    </row>
    <row r="9" spans="1:14" ht="15.75" thickBot="1" x14ac:dyDescent="0.3">
      <c r="B9" s="14" t="s">
        <v>12</v>
      </c>
      <c r="C9" s="15"/>
      <c r="D9" s="16">
        <f>D6+D8</f>
        <v>140.375</v>
      </c>
      <c r="E9" s="16">
        <f>E6+E8</f>
        <v>147.39374999999998</v>
      </c>
      <c r="F9" s="16">
        <f t="shared" ref="F9:N9" si="3">F6+F8</f>
        <v>154.76343750000001</v>
      </c>
      <c r="G9" s="16">
        <f t="shared" si="3"/>
        <v>162.50160937499993</v>
      </c>
      <c r="H9" s="16">
        <f t="shared" si="3"/>
        <v>170.62668984374997</v>
      </c>
      <c r="I9" s="16">
        <f t="shared" si="3"/>
        <v>179.15802433593751</v>
      </c>
      <c r="J9" s="16">
        <f t="shared" si="3"/>
        <v>188.11592555273444</v>
      </c>
      <c r="K9" s="16">
        <f t="shared" si="3"/>
        <v>197.52172183037112</v>
      </c>
      <c r="L9" s="16">
        <f t="shared" si="3"/>
        <v>207.39780792188975</v>
      </c>
      <c r="M9" s="16">
        <f t="shared" si="3"/>
        <v>217.76769831798418</v>
      </c>
      <c r="N9" s="16">
        <f t="shared" si="3"/>
        <v>239.81401142730891</v>
      </c>
    </row>
    <row r="10" spans="1:14" s="21" customFormat="1" x14ac:dyDescent="0.25">
      <c r="B10" s="18" t="s">
        <v>16</v>
      </c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>
        <f>N9/(N19-N16)</f>
        <v>5995.3502856827217</v>
      </c>
    </row>
    <row r="11" spans="1:14" x14ac:dyDescent="0.25">
      <c r="B11" s="17" t="s">
        <v>14</v>
      </c>
      <c r="C11" s="7"/>
      <c r="D11" s="3">
        <f>1/(1+D19)</f>
        <v>0.93457943925233644</v>
      </c>
      <c r="E11" s="3">
        <f>D11/(1+E19)</f>
        <v>0.87343872827321156</v>
      </c>
      <c r="F11" s="3">
        <f>E11/(1+F19)</f>
        <v>0.81629787689085187</v>
      </c>
      <c r="G11" s="3">
        <f>F11/(1+G19)</f>
        <v>0.76289521204752508</v>
      </c>
      <c r="H11" s="3">
        <f>G11/(1+H19)</f>
        <v>0.71298617948366827</v>
      </c>
      <c r="I11" s="3">
        <f>H11/(1+I19)</f>
        <v>0.66634222381651231</v>
      </c>
      <c r="J11" s="3">
        <f>I11/(1+J19)</f>
        <v>0.62274974188459087</v>
      </c>
      <c r="K11" s="3">
        <f>J11/(1+K19)</f>
        <v>0.58200910456503818</v>
      </c>
      <c r="L11" s="3">
        <f>K11/(1+L19)</f>
        <v>0.54393374258414784</v>
      </c>
      <c r="M11" s="3">
        <f>L11/(1+M19)</f>
        <v>0.50834929213471758</v>
      </c>
      <c r="N11" s="22">
        <f>M11</f>
        <v>0.50834929213471758</v>
      </c>
    </row>
    <row r="12" spans="1:14" s="21" customFormat="1" x14ac:dyDescent="0.25">
      <c r="A12" s="23">
        <f>SUM(D12:N12)</f>
        <v>4254.6241711144021</v>
      </c>
      <c r="B12" s="18" t="s">
        <v>15</v>
      </c>
      <c r="C12" s="19"/>
      <c r="D12" s="20">
        <f>D9*D11</f>
        <v>131.19158878504672</v>
      </c>
      <c r="E12" s="20">
        <f>E9*E11</f>
        <v>128.73940955541966</v>
      </c>
      <c r="F12" s="20">
        <f>F9*F11</f>
        <v>126.33306545158005</v>
      </c>
      <c r="G12" s="20">
        <f>G9*G11</f>
        <v>123.97169974220466</v>
      </c>
      <c r="H12" s="20">
        <f>H9*H11</f>
        <v>121.65447170964012</v>
      </c>
      <c r="I12" s="20">
        <f>I9*I11</f>
        <v>119.38055635058143</v>
      </c>
      <c r="J12" s="20">
        <f>J9*J11</f>
        <v>117.14914408234628</v>
      </c>
      <c r="K12" s="20">
        <f>K9*K11</f>
        <v>114.95944045463885</v>
      </c>
      <c r="L12" s="20">
        <f>L9*L11</f>
        <v>112.81066586670171</v>
      </c>
      <c r="M12" s="20">
        <f>M9*M11</f>
        <v>110.70205528975399</v>
      </c>
      <c r="N12" s="20">
        <f>N10*N11</f>
        <v>3047.7320738264884</v>
      </c>
    </row>
    <row r="14" spans="1:14" x14ac:dyDescent="0.25">
      <c r="C14" s="7"/>
    </row>
    <row r="15" spans="1:14" x14ac:dyDescent="0.25">
      <c r="B15" t="s">
        <v>10</v>
      </c>
      <c r="C15" s="5">
        <f>C3/C7</f>
        <v>2</v>
      </c>
      <c r="D15" s="11">
        <v>2</v>
      </c>
      <c r="E15" s="11">
        <v>2</v>
      </c>
      <c r="F15" s="11">
        <v>2</v>
      </c>
      <c r="G15" s="11">
        <v>2</v>
      </c>
      <c r="H15" s="11">
        <v>2</v>
      </c>
      <c r="I15" s="11">
        <v>2</v>
      </c>
      <c r="J15" s="11">
        <v>2</v>
      </c>
      <c r="K15" s="11">
        <v>2</v>
      </c>
      <c r="L15" s="11">
        <v>2</v>
      </c>
      <c r="M15" s="11">
        <v>2</v>
      </c>
      <c r="N15" s="11">
        <v>2</v>
      </c>
    </row>
    <row r="16" spans="1:14" x14ac:dyDescent="0.25">
      <c r="B16" t="s">
        <v>8</v>
      </c>
      <c r="C16" s="7"/>
      <c r="D16" s="2">
        <v>0.05</v>
      </c>
      <c r="E16" s="2">
        <v>0.05</v>
      </c>
      <c r="F16" s="2">
        <v>0.05</v>
      </c>
      <c r="G16" s="2">
        <v>0.05</v>
      </c>
      <c r="H16" s="2">
        <v>0.05</v>
      </c>
      <c r="I16" s="2">
        <v>0.05</v>
      </c>
      <c r="J16" s="2">
        <v>0.05</v>
      </c>
      <c r="K16" s="2">
        <v>0.05</v>
      </c>
      <c r="L16" s="2">
        <v>0.05</v>
      </c>
      <c r="M16" s="2">
        <v>0.05</v>
      </c>
      <c r="N16" s="2">
        <v>0.03</v>
      </c>
    </row>
    <row r="17" spans="2:14" x14ac:dyDescent="0.25">
      <c r="B17" t="s">
        <v>9</v>
      </c>
      <c r="C17" s="10">
        <f>C4/C3</f>
        <v>0.2</v>
      </c>
      <c r="D17" s="2">
        <v>0.21</v>
      </c>
      <c r="E17" s="2">
        <v>0.21</v>
      </c>
      <c r="F17" s="2">
        <v>0.21</v>
      </c>
      <c r="G17" s="2">
        <v>0.21</v>
      </c>
      <c r="H17" s="2">
        <v>0.21</v>
      </c>
      <c r="I17" s="2">
        <v>0.21</v>
      </c>
      <c r="J17" s="2">
        <v>0.21</v>
      </c>
      <c r="K17" s="2">
        <v>0.21</v>
      </c>
      <c r="L17" s="2">
        <v>0.21</v>
      </c>
      <c r="M17" s="2">
        <v>0.21</v>
      </c>
      <c r="N17" s="2">
        <v>0.21</v>
      </c>
    </row>
    <row r="18" spans="2:14" x14ac:dyDescent="0.25">
      <c r="B18" t="s">
        <v>5</v>
      </c>
      <c r="C18" s="2">
        <v>0.25</v>
      </c>
      <c r="D18" s="1">
        <f>C18</f>
        <v>0.25</v>
      </c>
      <c r="E18" s="1">
        <f>D18</f>
        <v>0.25</v>
      </c>
      <c r="F18" s="1">
        <f t="shared" ref="F18:N18" si="4">E18</f>
        <v>0.25</v>
      </c>
      <c r="G18" s="1">
        <f t="shared" si="4"/>
        <v>0.25</v>
      </c>
      <c r="H18" s="1">
        <f t="shared" si="4"/>
        <v>0.25</v>
      </c>
      <c r="I18" s="1">
        <f t="shared" si="4"/>
        <v>0.25</v>
      </c>
      <c r="J18" s="1">
        <f t="shared" si="4"/>
        <v>0.25</v>
      </c>
      <c r="K18" s="1">
        <f t="shared" si="4"/>
        <v>0.25</v>
      </c>
      <c r="L18" s="1">
        <f t="shared" si="4"/>
        <v>0.25</v>
      </c>
      <c r="M18" s="1">
        <f t="shared" si="4"/>
        <v>0.25</v>
      </c>
      <c r="N18" s="1">
        <f t="shared" si="4"/>
        <v>0.25</v>
      </c>
    </row>
    <row r="19" spans="2:14" x14ac:dyDescent="0.25">
      <c r="B19" t="s">
        <v>13</v>
      </c>
      <c r="C19" s="2">
        <v>7.0000000000000007E-2</v>
      </c>
      <c r="D19" s="1">
        <f>C19</f>
        <v>7.0000000000000007E-2</v>
      </c>
      <c r="E19" s="1">
        <f>D19</f>
        <v>7.0000000000000007E-2</v>
      </c>
      <c r="F19" s="1">
        <f t="shared" ref="F19:N19" si="5">E19</f>
        <v>7.0000000000000007E-2</v>
      </c>
      <c r="G19" s="1">
        <f t="shared" si="5"/>
        <v>7.0000000000000007E-2</v>
      </c>
      <c r="H19" s="1">
        <f t="shared" si="5"/>
        <v>7.0000000000000007E-2</v>
      </c>
      <c r="I19" s="1">
        <f t="shared" si="5"/>
        <v>7.0000000000000007E-2</v>
      </c>
      <c r="J19" s="1">
        <f t="shared" si="5"/>
        <v>7.0000000000000007E-2</v>
      </c>
      <c r="K19" s="1">
        <f t="shared" si="5"/>
        <v>7.0000000000000007E-2</v>
      </c>
      <c r="L19" s="1">
        <f t="shared" si="5"/>
        <v>7.0000000000000007E-2</v>
      </c>
      <c r="M19" s="1">
        <f t="shared" si="5"/>
        <v>7.0000000000000007E-2</v>
      </c>
      <c r="N19" s="1">
        <f t="shared" si="5"/>
        <v>7.0000000000000007E-2</v>
      </c>
    </row>
    <row r="22" spans="2:14" x14ac:dyDescent="0.25">
      <c r="B22" t="s">
        <v>17</v>
      </c>
    </row>
    <row r="23" spans="2:14" x14ac:dyDescent="0.25">
      <c r="B23" s="13" t="s">
        <v>18</v>
      </c>
      <c r="C23" s="5">
        <f>A12</f>
        <v>4254.6241711144021</v>
      </c>
    </row>
    <row r="24" spans="2:14" x14ac:dyDescent="0.25">
      <c r="B24" s="13" t="s">
        <v>19</v>
      </c>
      <c r="C24" s="4">
        <v>450</v>
      </c>
      <c r="D24" t="s">
        <v>20</v>
      </c>
    </row>
    <row r="25" spans="2:14" x14ac:dyDescent="0.25">
      <c r="B25" s="13" t="s">
        <v>21</v>
      </c>
      <c r="C25" s="5">
        <v>-800</v>
      </c>
      <c r="D25" t="s">
        <v>20</v>
      </c>
    </row>
    <row r="26" spans="2:14" x14ac:dyDescent="0.25">
      <c r="B26" s="13" t="s">
        <v>22</v>
      </c>
      <c r="C26" s="5">
        <f>SUM(C23:C25)</f>
        <v>3904.6241711144021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TBS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LibreService</dc:creator>
  <cp:lastModifiedBy>LibreService</cp:lastModifiedBy>
  <dcterms:created xsi:type="dcterms:W3CDTF">2022-02-28T16:14:39Z</dcterms:created>
  <dcterms:modified xsi:type="dcterms:W3CDTF">2022-02-28T16:32:15Z</dcterms:modified>
</cp:coreProperties>
</file>