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2021\IAProjects\Physics\draft\"/>
    </mc:Choice>
  </mc:AlternateContent>
  <xr:revisionPtr revIDLastSave="0" documentId="13_ncr:40009_{CAFE001E-7AFF-4BC5-A282-4CB921FE0843}" xr6:coauthVersionLast="47" xr6:coauthVersionMax="47" xr10:uidLastSave="{00000000-0000-0000-0000-000000000000}"/>
  <bookViews>
    <workbookView xWindow="-120" yWindow="-120" windowWidth="29040" windowHeight="15840" activeTab="1"/>
  </bookViews>
  <sheets>
    <sheet name="Raw" sheetId="1" r:id="rId1"/>
    <sheet name="Presentation" sheetId="2" r:id="rId2"/>
  </sheet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" i="2" l="1"/>
  <c r="D100" i="2"/>
  <c r="D102" i="2"/>
  <c r="D103" i="2"/>
  <c r="D104" i="2"/>
  <c r="D105" i="2"/>
  <c r="D106" i="2"/>
  <c r="D107" i="2"/>
  <c r="D108" i="2"/>
  <c r="D101" i="2"/>
  <c r="C101" i="2"/>
  <c r="C102" i="2"/>
  <c r="C103" i="2"/>
  <c r="C104" i="2"/>
  <c r="C105" i="2"/>
  <c r="C106" i="2"/>
  <c r="C107" i="2"/>
  <c r="C108" i="2"/>
  <c r="D83" i="2"/>
  <c r="D84" i="2"/>
  <c r="D85" i="2"/>
  <c r="D86" i="2"/>
  <c r="D87" i="2"/>
  <c r="D88" i="2"/>
  <c r="D89" i="2"/>
  <c r="E89" i="2" s="1"/>
  <c r="F89" i="2" s="1"/>
  <c r="D82" i="2"/>
  <c r="C83" i="2"/>
  <c r="C84" i="2"/>
  <c r="C85" i="2"/>
  <c r="C86" i="2"/>
  <c r="C87" i="2"/>
  <c r="C88" i="2"/>
  <c r="C89" i="2"/>
  <c r="C82" i="2"/>
  <c r="E83" i="2"/>
  <c r="F83" i="2" s="1"/>
  <c r="E84" i="2"/>
  <c r="E85" i="2"/>
  <c r="E86" i="2"/>
  <c r="F86" i="2" s="1"/>
  <c r="E87" i="2"/>
  <c r="F87" i="2" s="1"/>
  <c r="E88" i="2"/>
  <c r="F88" i="2" s="1"/>
  <c r="E82" i="2"/>
  <c r="K8" i="1"/>
  <c r="G83" i="2"/>
  <c r="G84" i="2"/>
  <c r="G85" i="2"/>
  <c r="G86" i="2"/>
  <c r="G87" i="2"/>
  <c r="G88" i="2"/>
  <c r="G89" i="2"/>
  <c r="G82" i="2"/>
  <c r="G81" i="2"/>
  <c r="E53" i="2"/>
  <c r="F53" i="2" s="1"/>
  <c r="E54" i="2"/>
  <c r="E55" i="2"/>
  <c r="E56" i="2"/>
  <c r="F56" i="2" s="1"/>
  <c r="E57" i="2"/>
  <c r="E58" i="2"/>
  <c r="E59" i="2"/>
  <c r="E52" i="2"/>
  <c r="F52" i="2" s="1"/>
  <c r="D53" i="2"/>
  <c r="D54" i="2"/>
  <c r="D55" i="2"/>
  <c r="D56" i="2"/>
  <c r="D57" i="2"/>
  <c r="D58" i="2"/>
  <c r="D59" i="2"/>
  <c r="D52" i="2"/>
  <c r="G44" i="2"/>
  <c r="F44" i="2"/>
  <c r="E44" i="2"/>
  <c r="D44" i="2"/>
  <c r="C44" i="2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G40" i="2"/>
  <c r="F40" i="2"/>
  <c r="E40" i="2"/>
  <c r="D40" i="2"/>
  <c r="C40" i="2"/>
  <c r="G39" i="2"/>
  <c r="F39" i="2"/>
  <c r="E39" i="2"/>
  <c r="D39" i="2"/>
  <c r="C39" i="2"/>
  <c r="G38" i="2"/>
  <c r="F38" i="2"/>
  <c r="E38" i="2"/>
  <c r="D38" i="2"/>
  <c r="C38" i="2"/>
  <c r="G37" i="2"/>
  <c r="F37" i="2"/>
  <c r="E37" i="2"/>
  <c r="D37" i="2"/>
  <c r="C37" i="2"/>
  <c r="D36" i="2"/>
  <c r="E36" i="2"/>
  <c r="F36" i="2"/>
  <c r="G36" i="2"/>
  <c r="C36" i="2"/>
  <c r="D28" i="2"/>
  <c r="D27" i="2"/>
  <c r="D26" i="2"/>
  <c r="D25" i="2"/>
  <c r="D24" i="2"/>
  <c r="C53" i="2"/>
  <c r="C54" i="2"/>
  <c r="C55" i="2"/>
  <c r="C56" i="2"/>
  <c r="C57" i="2"/>
  <c r="C58" i="2"/>
  <c r="C59" i="2"/>
  <c r="C52" i="2"/>
  <c r="F54" i="2"/>
  <c r="F55" i="2"/>
  <c r="F57" i="2"/>
  <c r="F58" i="2"/>
  <c r="F59" i="2"/>
  <c r="L15" i="1"/>
  <c r="M15" i="1" s="1"/>
  <c r="K15" i="1"/>
  <c r="J15" i="1"/>
  <c r="L14" i="1"/>
  <c r="M14" i="1" s="1"/>
  <c r="J14" i="1"/>
  <c r="K14" i="1" s="1"/>
  <c r="L13" i="1"/>
  <c r="M13" i="1" s="1"/>
  <c r="K13" i="1"/>
  <c r="J13" i="1"/>
  <c r="L12" i="1"/>
  <c r="M12" i="1" s="1"/>
  <c r="J12" i="1"/>
  <c r="K12" i="1" s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J8" i="1"/>
  <c r="F84" i="2" l="1"/>
  <c r="F85" i="2"/>
  <c r="F82" i="2"/>
</calcChain>
</file>

<file path=xl/sharedStrings.xml><?xml version="1.0" encoding="utf-8"?>
<sst xmlns="http://schemas.openxmlformats.org/spreadsheetml/2006/main" count="43" uniqueCount="41">
  <si>
    <t>8V</t>
  </si>
  <si>
    <t>Voltage</t>
  </si>
  <si>
    <t>Current</t>
  </si>
  <si>
    <t>Ambient</t>
  </si>
  <si>
    <t>Distance</t>
  </si>
  <si>
    <t>Intensity</t>
  </si>
  <si>
    <t>Distance (m)</t>
  </si>
  <si>
    <t>Inverse Square</t>
  </si>
  <si>
    <t>Average (lux)</t>
  </si>
  <si>
    <t>Corrected</t>
  </si>
  <si>
    <r>
      <t>Distance (</t>
    </r>
    <r>
      <rPr>
        <sz val="11"/>
        <color theme="1"/>
        <rFont val="Calibri"/>
        <family val="2"/>
      </rPr>
      <t>±0.1cm)</t>
    </r>
  </si>
  <si>
    <t>Trial 1</t>
  </si>
  <si>
    <t>Trial 2</t>
  </si>
  <si>
    <t>Trial 3</t>
  </si>
  <si>
    <t>Trial 4</t>
  </si>
  <si>
    <t>Trial 5</t>
  </si>
  <si>
    <t>Current (±0.01A)</t>
  </si>
  <si>
    <t>Voltage (±0.01V)</t>
  </si>
  <si>
    <t>Raw Data</t>
  </si>
  <si>
    <t>Averaging</t>
  </si>
  <si>
    <t>Half Range (lux)</t>
  </si>
  <si>
    <t>Absolute Error (lux)</t>
  </si>
  <si>
    <r>
      <t>Distance (</t>
    </r>
    <r>
      <rPr>
        <sz val="11"/>
        <color theme="1"/>
        <rFont val="Calibri"/>
        <family val="2"/>
      </rPr>
      <t>±0.001m)</t>
    </r>
  </si>
  <si>
    <t>Power</t>
  </si>
  <si>
    <t>Power (W)</t>
  </si>
  <si>
    <t>Current Rel Uncert</t>
  </si>
  <si>
    <t>Voltage Rel Uncert</t>
  </si>
  <si>
    <t>Power Rel Uncert</t>
  </si>
  <si>
    <t>Power Abs Uncert</t>
  </si>
  <si>
    <t>Mean Illuminance (±2lx)</t>
  </si>
  <si>
    <t>Corrected Illuminance (±4lx)</t>
  </si>
  <si>
    <t>Ambient (±2lx)</t>
  </si>
  <si>
    <t>Transform</t>
  </si>
  <si>
    <t>abs error</t>
  </si>
  <si>
    <t>Distance % Error</t>
  </si>
  <si>
    <t>Average Illuminance (lux)</t>
  </si>
  <si>
    <t>Graph</t>
  </si>
  <si>
    <t>Error</t>
  </si>
  <si>
    <t>1/distance^2</t>
  </si>
  <si>
    <t>1/distance % error</t>
  </si>
  <si>
    <t>1/distance abs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</si>
</sst>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7" fillId="7" borderId="0" xfId="3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17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Raw!$L$7:$L$7</c:f>
              <c:strCache>
                <c:ptCount val="1"/>
                <c:pt idx="0">
                  <c:v>Average (lux)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numRef>
              <c:f>Raw!$J$8:$J$15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xVal>
          <c:yVal>
            <c:numRef>
              <c:f>Raw!$L$8:$L$15</c:f>
              <c:numCache>
                <c:formatCode>General</c:formatCode>
                <c:ptCount val="8"/>
                <c:pt idx="0">
                  <c:v>1816.4</c:v>
                </c:pt>
                <c:pt idx="1">
                  <c:v>1038.2</c:v>
                </c:pt>
                <c:pt idx="2">
                  <c:v>686.3</c:v>
                </c:pt>
                <c:pt idx="3">
                  <c:v>517.92000000000007</c:v>
                </c:pt>
                <c:pt idx="4">
                  <c:v>385.41666666666669</c:v>
                </c:pt>
                <c:pt idx="5">
                  <c:v>284.55</c:v>
                </c:pt>
                <c:pt idx="6">
                  <c:v>244.17999999999998</c:v>
                </c:pt>
                <c:pt idx="7">
                  <c:v>207.6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E0-4C44-B2E7-524E3AE2D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02040"/>
        <c:axId val="444601384"/>
      </c:scatterChart>
      <c:valAx>
        <c:axId val="4446013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44602040"/>
        <c:crossesAt val="0"/>
        <c:crossBetween val="midCat"/>
      </c:valAx>
      <c:valAx>
        <c:axId val="44460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446013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Raw!$L$7:$L$7</c:f>
              <c:strCache>
                <c:ptCount val="1"/>
                <c:pt idx="0">
                  <c:v>Average (lux)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9.0708316839238634E-4"/>
                  <c:y val="0.72507263770048525"/>
                </c:manualLayout>
              </c:layout>
              <c:numFmt formatCode="General" sourceLinked="0"/>
            </c:trendlineLbl>
          </c:trendline>
          <c:xVal>
            <c:numRef>
              <c:f>Raw!$K$8:$K$15</c:f>
              <c:numCache>
                <c:formatCode>General</c:formatCode>
                <c:ptCount val="8"/>
                <c:pt idx="0">
                  <c:v>1111.1111111111111</c:v>
                </c:pt>
                <c:pt idx="1">
                  <c:v>625</c:v>
                </c:pt>
                <c:pt idx="2">
                  <c:v>399.99999999999994</c:v>
                </c:pt>
                <c:pt idx="3">
                  <c:v>277.77777777777777</c:v>
                </c:pt>
                <c:pt idx="4">
                  <c:v>204.08163265306121</c:v>
                </c:pt>
                <c:pt idx="5">
                  <c:v>156.25</c:v>
                </c:pt>
                <c:pt idx="6">
                  <c:v>123.4567901234568</c:v>
                </c:pt>
                <c:pt idx="7">
                  <c:v>99.999999999999986</c:v>
                </c:pt>
              </c:numCache>
            </c:numRef>
          </c:xVal>
          <c:yVal>
            <c:numRef>
              <c:f>Raw!$L$8:$L$15</c:f>
              <c:numCache>
                <c:formatCode>General</c:formatCode>
                <c:ptCount val="8"/>
                <c:pt idx="0">
                  <c:v>1816.4</c:v>
                </c:pt>
                <c:pt idx="1">
                  <c:v>1038.2</c:v>
                </c:pt>
                <c:pt idx="2">
                  <c:v>686.3</c:v>
                </c:pt>
                <c:pt idx="3">
                  <c:v>517.92000000000007</c:v>
                </c:pt>
                <c:pt idx="4">
                  <c:v>385.41666666666669</c:v>
                </c:pt>
                <c:pt idx="5">
                  <c:v>284.55</c:v>
                </c:pt>
                <c:pt idx="6">
                  <c:v>244.17999999999998</c:v>
                </c:pt>
                <c:pt idx="7">
                  <c:v>207.6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E-4C75-8AEF-0A1786BCF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17976"/>
        <c:axId val="445119288"/>
      </c:scatterChart>
      <c:valAx>
        <c:axId val="4451192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45117976"/>
        <c:crossesAt val="0"/>
        <c:crossBetween val="midCat"/>
      </c:valAx>
      <c:valAx>
        <c:axId val="44511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4511928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Illuminance against Distance to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0192004481937"/>
          <c:y val="0.17316872409829059"/>
          <c:w val="0.7898601431530331"/>
          <c:h val="0.61951760553412893"/>
        </c:manualLayout>
      </c:layout>
      <c:scatterChart>
        <c:scatterStyle val="lineMarker"/>
        <c:varyColors val="0"/>
        <c:ser>
          <c:idx val="0"/>
          <c:order val="0"/>
          <c:tx>
            <c:strRef>
              <c:f>Presentation!$D$50:$D$51</c:f>
              <c:strCache>
                <c:ptCount val="2"/>
                <c:pt idx="0">
                  <c:v>Average Illuminance (lux)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3808649062380407"/>
                  <c:y val="-0.518110100991244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Presentation!$F$52:$F$59</c:f>
                <c:numCache>
                  <c:formatCode>General</c:formatCode>
                  <c:ptCount val="8"/>
                  <c:pt idx="0">
                    <c:v>101.5</c:v>
                  </c:pt>
                  <c:pt idx="1">
                    <c:v>28.5</c:v>
                  </c:pt>
                  <c:pt idx="2">
                    <c:v>25.5</c:v>
                  </c:pt>
                  <c:pt idx="3">
                    <c:v>32.149999999999977</c:v>
                  </c:pt>
                  <c:pt idx="4">
                    <c:v>13.199999999999989</c:v>
                  </c:pt>
                  <c:pt idx="5">
                    <c:v>13.450000000000017</c:v>
                  </c:pt>
                  <c:pt idx="6">
                    <c:v>13.200000000000003</c:v>
                  </c:pt>
                  <c:pt idx="7">
                    <c:v>10.75</c:v>
                  </c:pt>
                </c:numCache>
              </c:numRef>
            </c:plus>
            <c:minus>
              <c:numRef>
                <c:f>Presentation!$F$52:$F$59</c:f>
                <c:numCache>
                  <c:formatCode>General</c:formatCode>
                  <c:ptCount val="8"/>
                  <c:pt idx="0">
                    <c:v>101.5</c:v>
                  </c:pt>
                  <c:pt idx="1">
                    <c:v>28.5</c:v>
                  </c:pt>
                  <c:pt idx="2">
                    <c:v>25.5</c:v>
                  </c:pt>
                  <c:pt idx="3">
                    <c:v>32.149999999999977</c:v>
                  </c:pt>
                  <c:pt idx="4">
                    <c:v>13.199999999999989</c:v>
                  </c:pt>
                  <c:pt idx="5">
                    <c:v>13.450000000000017</c:v>
                  </c:pt>
                  <c:pt idx="6">
                    <c:v>13.200000000000003</c:v>
                  </c:pt>
                  <c:pt idx="7">
                    <c:v>10.75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Presentation!$C$52:$C$59</c:f>
              <c:numCache>
                <c:formatCode>0.000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xVal>
          <c:yVal>
            <c:numRef>
              <c:f>Presentation!$D$52:$D$59</c:f>
              <c:numCache>
                <c:formatCode>0</c:formatCode>
                <c:ptCount val="8"/>
                <c:pt idx="0">
                  <c:v>1813.4</c:v>
                </c:pt>
                <c:pt idx="1">
                  <c:v>1035.2</c:v>
                </c:pt>
                <c:pt idx="2">
                  <c:v>683.3</c:v>
                </c:pt>
                <c:pt idx="3">
                  <c:v>514.92000000000007</c:v>
                </c:pt>
                <c:pt idx="4">
                  <c:v>380.26000000000005</c:v>
                </c:pt>
                <c:pt idx="5">
                  <c:v>281.16000000000003</c:v>
                </c:pt>
                <c:pt idx="6">
                  <c:v>241.17999999999998</c:v>
                </c:pt>
                <c:pt idx="7">
                  <c:v>204.6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7-4324-86E9-CF83A0050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830048"/>
        <c:axId val="620829064"/>
      </c:scatterChart>
      <c:valAx>
        <c:axId val="62083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Distance to Source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29064"/>
        <c:crosses val="autoZero"/>
        <c:crossBetween val="midCat"/>
      </c:valAx>
      <c:valAx>
        <c:axId val="62082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Illuminance 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3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Inverse</a:t>
            </a:r>
            <a:r>
              <a:rPr lang="en-US" baseline="0"/>
              <a:t> squared distance to light source against Illuminance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Presentation!$D$81</c:f>
              <c:strCache>
                <c:ptCount val="1"/>
                <c:pt idx="0">
                  <c:v>Distance % 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016649620864063"/>
                  <c:y val="-0.199430737705183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Ev = 1.5881 1/s^2 + 49.179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Presentation!$F$82:$F$89</c:f>
                <c:numCache>
                  <c:formatCode>General</c:formatCode>
                  <c:ptCount val="8"/>
                  <c:pt idx="0">
                    <c:v>74.074074074074076</c:v>
                  </c:pt>
                  <c:pt idx="1">
                    <c:v>31.25</c:v>
                  </c:pt>
                  <c:pt idx="2">
                    <c:v>15.999999999999998</c:v>
                  </c:pt>
                  <c:pt idx="3">
                    <c:v>9.2592592592592595</c:v>
                  </c:pt>
                  <c:pt idx="4">
                    <c:v>5.8309037900874632</c:v>
                  </c:pt>
                  <c:pt idx="5">
                    <c:v>3.90625</c:v>
                  </c:pt>
                  <c:pt idx="6">
                    <c:v>2.7434842249657065</c:v>
                  </c:pt>
                  <c:pt idx="7">
                    <c:v>1.9999999999999998</c:v>
                  </c:pt>
                </c:numCache>
              </c:numRef>
            </c:plus>
            <c:minus>
              <c:numRef>
                <c:f>Presentation!$F$82:$F$89</c:f>
                <c:numCache>
                  <c:formatCode>General</c:formatCode>
                  <c:ptCount val="8"/>
                  <c:pt idx="0">
                    <c:v>74.074074074074076</c:v>
                  </c:pt>
                  <c:pt idx="1">
                    <c:v>31.25</c:v>
                  </c:pt>
                  <c:pt idx="2">
                    <c:v>15.999999999999998</c:v>
                  </c:pt>
                  <c:pt idx="3">
                    <c:v>9.2592592592592595</c:v>
                  </c:pt>
                  <c:pt idx="4">
                    <c:v>5.8309037900874632</c:v>
                  </c:pt>
                  <c:pt idx="5">
                    <c:v>3.90625</c:v>
                  </c:pt>
                  <c:pt idx="6">
                    <c:v>2.7434842249657065</c:v>
                  </c:pt>
                  <c:pt idx="7">
                    <c:v>1.9999999999999998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Presentation!$F$52:$F$59</c:f>
                <c:numCache>
                  <c:formatCode>General</c:formatCode>
                  <c:ptCount val="8"/>
                  <c:pt idx="0">
                    <c:v>101.5</c:v>
                  </c:pt>
                  <c:pt idx="1">
                    <c:v>28.5</c:v>
                  </c:pt>
                  <c:pt idx="2">
                    <c:v>25.5</c:v>
                  </c:pt>
                  <c:pt idx="3">
                    <c:v>32.149999999999977</c:v>
                  </c:pt>
                  <c:pt idx="4">
                    <c:v>13.199999999999989</c:v>
                  </c:pt>
                  <c:pt idx="5">
                    <c:v>13.450000000000017</c:v>
                  </c:pt>
                  <c:pt idx="6">
                    <c:v>13.200000000000003</c:v>
                  </c:pt>
                  <c:pt idx="7">
                    <c:v>10.75</c:v>
                  </c:pt>
                </c:numCache>
              </c:numRef>
            </c:plus>
            <c:minus>
              <c:numRef>
                <c:f>Presentation!$F$52:$F$59</c:f>
                <c:numCache>
                  <c:formatCode>General</c:formatCode>
                  <c:ptCount val="8"/>
                  <c:pt idx="0">
                    <c:v>101.5</c:v>
                  </c:pt>
                  <c:pt idx="1">
                    <c:v>28.5</c:v>
                  </c:pt>
                  <c:pt idx="2">
                    <c:v>25.5</c:v>
                  </c:pt>
                  <c:pt idx="3">
                    <c:v>32.149999999999977</c:v>
                  </c:pt>
                  <c:pt idx="4">
                    <c:v>13.199999999999989</c:v>
                  </c:pt>
                  <c:pt idx="5">
                    <c:v>13.450000000000017</c:v>
                  </c:pt>
                  <c:pt idx="6">
                    <c:v>13.200000000000003</c:v>
                  </c:pt>
                  <c:pt idx="7">
                    <c:v>10.75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Presentation!$C$101:$C$108</c:f>
              <c:numCache>
                <c:formatCode>General</c:formatCode>
                <c:ptCount val="8"/>
                <c:pt idx="0">
                  <c:v>1111.1111111111111</c:v>
                </c:pt>
                <c:pt idx="1">
                  <c:v>625</c:v>
                </c:pt>
                <c:pt idx="2">
                  <c:v>399.99999999999994</c:v>
                </c:pt>
                <c:pt idx="3">
                  <c:v>277.77777777777777</c:v>
                </c:pt>
                <c:pt idx="4">
                  <c:v>204.08163265306121</c:v>
                </c:pt>
                <c:pt idx="5">
                  <c:v>156.25</c:v>
                </c:pt>
                <c:pt idx="6">
                  <c:v>123.4567901234568</c:v>
                </c:pt>
                <c:pt idx="7">
                  <c:v>99.999999999999986</c:v>
                </c:pt>
              </c:numCache>
            </c:numRef>
          </c:xVal>
          <c:yVal>
            <c:numRef>
              <c:f>Presentation!$D$101:$D$108</c:f>
              <c:numCache>
                <c:formatCode>0</c:formatCode>
                <c:ptCount val="8"/>
                <c:pt idx="0">
                  <c:v>1813.4</c:v>
                </c:pt>
                <c:pt idx="1">
                  <c:v>1035.2</c:v>
                </c:pt>
                <c:pt idx="2">
                  <c:v>683.3</c:v>
                </c:pt>
                <c:pt idx="3">
                  <c:v>514.92000000000007</c:v>
                </c:pt>
                <c:pt idx="4">
                  <c:v>380.26000000000005</c:v>
                </c:pt>
                <c:pt idx="5">
                  <c:v>281.16000000000003</c:v>
                </c:pt>
                <c:pt idx="6">
                  <c:v>241.17999999999998</c:v>
                </c:pt>
                <c:pt idx="7">
                  <c:v>204.6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CC-4106-8D0D-298D6AD4686A}"/>
            </c:ext>
          </c:extLst>
        </c:ser>
        <c:ser>
          <c:idx val="1"/>
          <c:order val="1"/>
          <c:tx>
            <c:strRef>
              <c:f>Presentation!$E$81</c:f>
              <c:strCache>
                <c:ptCount val="1"/>
                <c:pt idx="0">
                  <c:v>1/distance %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9863387214050002"/>
                  <c:y val="-0.120520165201237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Ev = 1.7555 1/s^2 - 25.549</a:t>
                    </a:r>
                    <a:endParaRPr lang="en-US">
                      <a:solidFill>
                        <a:schemeClr val="accent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Presentation!$C$101:$C$108</c:f>
              <c:numCache>
                <c:formatCode>General</c:formatCode>
                <c:ptCount val="8"/>
                <c:pt idx="0">
                  <c:v>1111.1111111111111</c:v>
                </c:pt>
                <c:pt idx="1">
                  <c:v>625</c:v>
                </c:pt>
                <c:pt idx="2">
                  <c:v>399.99999999999994</c:v>
                </c:pt>
                <c:pt idx="3">
                  <c:v>277.77777777777777</c:v>
                </c:pt>
                <c:pt idx="4">
                  <c:v>204.08163265306121</c:v>
                </c:pt>
                <c:pt idx="5">
                  <c:v>156.25</c:v>
                </c:pt>
                <c:pt idx="6">
                  <c:v>123.4567901234568</c:v>
                </c:pt>
                <c:pt idx="7">
                  <c:v>99.999999999999986</c:v>
                </c:pt>
              </c:numCache>
            </c:numRef>
          </c:xVal>
          <c:yVal>
            <c:numRef>
              <c:f>Presentation!$E$101:$E$108</c:f>
              <c:numCache>
                <c:formatCode>General</c:formatCode>
                <c:ptCount val="8"/>
                <c:pt idx="0">
                  <c:v>1925</c:v>
                </c:pt>
                <c:pt idx="7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CC-4106-8D0D-298D6AD4686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723031784"/>
        <c:axId val="723030800"/>
      </c:scatterChart>
      <c:valAx>
        <c:axId val="72303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1/(Distance)^2  (m^-2)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30800"/>
        <c:crosses val="autoZero"/>
        <c:crossBetween val="midCat"/>
      </c:valAx>
      <c:valAx>
        <c:axId val="72303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Illuminance</a:t>
                </a:r>
                <a:r>
                  <a:rPr lang="en-NZ" baseline="0"/>
                  <a:t> (lx)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3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859855" y="3779535"/>
    <xdr:ext cx="5759640" cy="32396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D414F-922A-4612-9349-37BBBAFC9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744895" y="4552950"/>
    <xdr:ext cx="6180030" cy="305476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CC4BA-6F84-4170-A87C-5083123CD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38655</xdr:colOff>
      <xdr:row>60</xdr:row>
      <xdr:rowOff>48054</xdr:rowOff>
    </xdr:from>
    <xdr:to>
      <xdr:col>6</xdr:col>
      <xdr:colOff>835269</xdr:colOff>
      <xdr:row>75</xdr:row>
      <xdr:rowOff>153865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BA93DE-96BD-45C5-B0B0-B432BFB02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545856</xdr:colOff>
      <xdr:row>109</xdr:row>
      <xdr:rowOff>16853</xdr:rowOff>
    </xdr:from>
    <xdr:to>
      <xdr:col>6</xdr:col>
      <xdr:colOff>740229</xdr:colOff>
      <xdr:row>126</xdr:row>
      <xdr:rowOff>54429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5A5BE9-46EB-44D8-81CD-89186AD45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zoomScale="130" zoomScaleNormal="130" workbookViewId="0">
      <selection activeCell="K8" sqref="K8"/>
    </sheetView>
  </sheetViews>
  <sheetFormatPr defaultRowHeight="14.25"/>
  <cols>
    <col min="1" max="13" width="10.625" customWidth="1"/>
  </cols>
  <sheetData>
    <row r="2" spans="2:13">
      <c r="B2" t="s">
        <v>0</v>
      </c>
    </row>
    <row r="3" spans="2:13">
      <c r="B3" t="s">
        <v>1</v>
      </c>
      <c r="C3">
        <v>7.2</v>
      </c>
      <c r="D3">
        <v>0.01</v>
      </c>
    </row>
    <row r="4" spans="2:13">
      <c r="B4" t="s">
        <v>2</v>
      </c>
      <c r="C4">
        <v>0.27</v>
      </c>
      <c r="D4">
        <v>0.01</v>
      </c>
    </row>
    <row r="5" spans="2:13">
      <c r="F5" t="s">
        <v>3</v>
      </c>
      <c r="G5">
        <v>3</v>
      </c>
    </row>
    <row r="6" spans="2:13">
      <c r="B6">
        <v>0.2</v>
      </c>
      <c r="C6">
        <v>0.1</v>
      </c>
    </row>
    <row r="7" spans="2:13">
      <c r="B7" t="s">
        <v>4</v>
      </c>
      <c r="C7" t="s">
        <v>5</v>
      </c>
      <c r="J7" t="s">
        <v>6</v>
      </c>
      <c r="K7" t="s">
        <v>7</v>
      </c>
      <c r="L7" t="s">
        <v>8</v>
      </c>
      <c r="M7" t="s">
        <v>9</v>
      </c>
    </row>
    <row r="8" spans="2:13">
      <c r="B8">
        <v>3</v>
      </c>
      <c r="C8">
        <v>1785</v>
      </c>
      <c r="D8">
        <v>1958</v>
      </c>
      <c r="E8">
        <v>1755</v>
      </c>
      <c r="F8">
        <v>1799</v>
      </c>
      <c r="G8">
        <v>1785</v>
      </c>
      <c r="J8">
        <f t="shared" ref="J8:J15" si="0">B8/100</f>
        <v>0.03</v>
      </c>
      <c r="K8">
        <f>1/POWER(J8,2)</f>
        <v>1111.1111111111111</v>
      </c>
      <c r="L8">
        <f t="shared" ref="L8:L15" si="1">AVERAGE(C8:H8)</f>
        <v>1816.4</v>
      </c>
      <c r="M8">
        <f t="shared" ref="M8:M15" si="2">L8-3</f>
        <v>1813.4</v>
      </c>
    </row>
    <row r="9" spans="2:13">
      <c r="B9">
        <v>4</v>
      </c>
      <c r="C9">
        <v>1025</v>
      </c>
      <c r="D9">
        <v>1068</v>
      </c>
      <c r="E9">
        <v>1011</v>
      </c>
      <c r="F9">
        <v>1041</v>
      </c>
      <c r="G9">
        <v>1046</v>
      </c>
      <c r="J9">
        <f t="shared" si="0"/>
        <v>0.04</v>
      </c>
      <c r="K9">
        <f t="shared" ref="K8:K15" si="3">1/POWER(J9,2)</f>
        <v>625</v>
      </c>
      <c r="L9">
        <f t="shared" si="1"/>
        <v>1038.2</v>
      </c>
      <c r="M9">
        <f t="shared" si="2"/>
        <v>1035.2</v>
      </c>
    </row>
    <row r="10" spans="2:13">
      <c r="B10">
        <v>5</v>
      </c>
      <c r="C10">
        <v>680</v>
      </c>
      <c r="D10">
        <v>659.9</v>
      </c>
      <c r="E10">
        <v>710.9</v>
      </c>
      <c r="F10">
        <v>687.7</v>
      </c>
      <c r="G10">
        <v>693</v>
      </c>
      <c r="J10">
        <f t="shared" si="0"/>
        <v>0.05</v>
      </c>
      <c r="K10">
        <f t="shared" si="3"/>
        <v>399.99999999999994</v>
      </c>
      <c r="L10">
        <f t="shared" si="1"/>
        <v>686.3</v>
      </c>
      <c r="M10">
        <f t="shared" si="2"/>
        <v>683.3</v>
      </c>
    </row>
    <row r="11" spans="2:13">
      <c r="B11">
        <v>6</v>
      </c>
      <c r="C11">
        <v>525.20000000000005</v>
      </c>
      <c r="D11">
        <v>485</v>
      </c>
      <c r="E11">
        <v>505.6</v>
      </c>
      <c r="F11">
        <v>549.29999999999995</v>
      </c>
      <c r="G11">
        <v>524.5</v>
      </c>
      <c r="J11">
        <f t="shared" si="0"/>
        <v>0.06</v>
      </c>
      <c r="K11">
        <f t="shared" si="3"/>
        <v>277.77777777777777</v>
      </c>
      <c r="L11">
        <f t="shared" si="1"/>
        <v>517.92000000000007</v>
      </c>
      <c r="M11">
        <f t="shared" si="2"/>
        <v>514.92000000000007</v>
      </c>
    </row>
    <row r="12" spans="2:13">
      <c r="B12">
        <v>7</v>
      </c>
      <c r="C12">
        <v>389.1</v>
      </c>
      <c r="D12">
        <v>366.6</v>
      </c>
      <c r="E12">
        <v>388.2</v>
      </c>
      <c r="F12">
        <v>379.4</v>
      </c>
      <c r="G12">
        <v>393</v>
      </c>
      <c r="H12">
        <v>396.2</v>
      </c>
      <c r="J12">
        <f t="shared" si="0"/>
        <v>7.0000000000000007E-2</v>
      </c>
      <c r="K12">
        <f t="shared" si="3"/>
        <v>204.08163265306121</v>
      </c>
      <c r="L12">
        <f t="shared" si="1"/>
        <v>385.41666666666669</v>
      </c>
      <c r="M12">
        <f t="shared" si="2"/>
        <v>382.41666666666669</v>
      </c>
    </row>
    <row r="13" spans="2:13">
      <c r="B13">
        <v>8</v>
      </c>
      <c r="C13">
        <v>276.8</v>
      </c>
      <c r="D13">
        <v>295.2</v>
      </c>
      <c r="E13">
        <v>274.5</v>
      </c>
      <c r="F13">
        <v>273.7</v>
      </c>
      <c r="G13">
        <v>300.60000000000002</v>
      </c>
      <c r="H13">
        <v>286.5</v>
      </c>
      <c r="J13">
        <f t="shared" si="0"/>
        <v>0.08</v>
      </c>
      <c r="K13">
        <f t="shared" si="3"/>
        <v>156.25</v>
      </c>
      <c r="L13">
        <f t="shared" si="1"/>
        <v>284.55</v>
      </c>
      <c r="M13">
        <f t="shared" si="2"/>
        <v>281.55</v>
      </c>
    </row>
    <row r="14" spans="2:13">
      <c r="B14">
        <v>9</v>
      </c>
      <c r="C14">
        <v>248.9</v>
      </c>
      <c r="D14">
        <v>240.5</v>
      </c>
      <c r="E14">
        <v>241.9</v>
      </c>
      <c r="F14">
        <v>258</v>
      </c>
      <c r="G14">
        <v>231.6</v>
      </c>
      <c r="J14">
        <f t="shared" si="0"/>
        <v>0.09</v>
      </c>
      <c r="K14">
        <f t="shared" si="3"/>
        <v>123.4567901234568</v>
      </c>
      <c r="L14">
        <f t="shared" si="1"/>
        <v>244.17999999999998</v>
      </c>
      <c r="M14">
        <f t="shared" si="2"/>
        <v>241.17999999999998</v>
      </c>
    </row>
    <row r="15" spans="2:13">
      <c r="B15">
        <v>10</v>
      </c>
      <c r="C15">
        <v>214.3</v>
      </c>
      <c r="D15">
        <v>195.6</v>
      </c>
      <c r="E15">
        <v>211.4</v>
      </c>
      <c r="F15">
        <v>199.6</v>
      </c>
      <c r="G15">
        <v>217.1</v>
      </c>
      <c r="J15">
        <f t="shared" si="0"/>
        <v>0.1</v>
      </c>
      <c r="K15">
        <f t="shared" si="3"/>
        <v>99.999999999999986</v>
      </c>
      <c r="L15">
        <f t="shared" si="1"/>
        <v>207.6</v>
      </c>
      <c r="M15">
        <f t="shared" si="2"/>
        <v>204.6</v>
      </c>
    </row>
  </sheetData>
  <pageMargins left="0" right="0" top="0.39370078740157483" bottom="0.39370078740157483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08"/>
  <sheetViews>
    <sheetView tabSelected="1" topLeftCell="C59" zoomScale="190" zoomScaleNormal="190" workbookViewId="0">
      <selection activeCell="H74" sqref="H74"/>
    </sheetView>
  </sheetViews>
  <sheetFormatPr defaultRowHeight="14.25"/>
  <cols>
    <col min="3" max="3" width="16.5" customWidth="1"/>
    <col min="4" max="4" width="17.125" customWidth="1"/>
    <col min="5" max="5" width="16.125" customWidth="1"/>
    <col min="6" max="6" width="17.5" customWidth="1"/>
    <col min="7" max="7" width="16.375" customWidth="1"/>
    <col min="8" max="8" width="17.125" customWidth="1"/>
  </cols>
  <sheetData>
    <row r="3" spans="3:8">
      <c r="C3" s="6" t="s">
        <v>18</v>
      </c>
    </row>
    <row r="6" spans="3:8">
      <c r="D6" s="5" t="s">
        <v>29</v>
      </c>
      <c r="E6" s="5"/>
      <c r="F6" s="5"/>
      <c r="G6" s="5"/>
      <c r="H6" s="5"/>
    </row>
    <row r="7" spans="3:8" ht="15"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3:8">
      <c r="C8" s="3">
        <v>3</v>
      </c>
      <c r="D8" s="4">
        <v>1785</v>
      </c>
      <c r="E8" s="4">
        <v>1958</v>
      </c>
      <c r="F8" s="4">
        <v>1755</v>
      </c>
      <c r="G8" s="4">
        <v>1799</v>
      </c>
      <c r="H8" s="4">
        <v>1785</v>
      </c>
    </row>
    <row r="9" spans="3:8">
      <c r="C9" s="3">
        <v>4</v>
      </c>
      <c r="D9" s="4">
        <v>1025</v>
      </c>
      <c r="E9" s="4">
        <v>1068</v>
      </c>
      <c r="F9" s="4">
        <v>1011</v>
      </c>
      <c r="G9" s="4">
        <v>1041</v>
      </c>
      <c r="H9" s="4">
        <v>1046</v>
      </c>
    </row>
    <row r="10" spans="3:8">
      <c r="C10" s="3">
        <v>5</v>
      </c>
      <c r="D10" s="4">
        <v>680</v>
      </c>
      <c r="E10" s="4">
        <v>659.9</v>
      </c>
      <c r="F10" s="4">
        <v>710.9</v>
      </c>
      <c r="G10" s="4">
        <v>687.7</v>
      </c>
      <c r="H10" s="4">
        <v>693</v>
      </c>
    </row>
    <row r="11" spans="3:8">
      <c r="C11" s="3">
        <v>6</v>
      </c>
      <c r="D11" s="4">
        <v>525.20000000000005</v>
      </c>
      <c r="E11" s="4">
        <v>485</v>
      </c>
      <c r="F11" s="4">
        <v>505.6</v>
      </c>
      <c r="G11" s="4">
        <v>549.29999999999995</v>
      </c>
      <c r="H11" s="4">
        <v>524.5</v>
      </c>
    </row>
    <row r="12" spans="3:8">
      <c r="C12" s="3">
        <v>7</v>
      </c>
      <c r="D12" s="4">
        <v>389.1</v>
      </c>
      <c r="E12" s="4">
        <v>366.6</v>
      </c>
      <c r="F12" s="4">
        <v>388.2</v>
      </c>
      <c r="G12" s="4">
        <v>379.4</v>
      </c>
      <c r="H12" s="4">
        <v>393</v>
      </c>
    </row>
    <row r="13" spans="3:8">
      <c r="C13" s="3">
        <v>8</v>
      </c>
      <c r="D13" s="4">
        <v>276.8</v>
      </c>
      <c r="E13" s="4">
        <v>295.2</v>
      </c>
      <c r="F13" s="4">
        <v>274.5</v>
      </c>
      <c r="G13" s="4">
        <v>273.7</v>
      </c>
      <c r="H13" s="4">
        <v>300.60000000000002</v>
      </c>
    </row>
    <row r="14" spans="3:8">
      <c r="C14" s="3">
        <v>9</v>
      </c>
      <c r="D14" s="4">
        <v>248.9</v>
      </c>
      <c r="E14" s="4">
        <v>240.5</v>
      </c>
      <c r="F14" s="4">
        <v>241.9</v>
      </c>
      <c r="G14" s="4">
        <v>258</v>
      </c>
      <c r="H14" s="4">
        <v>231.6</v>
      </c>
    </row>
    <row r="15" spans="3:8">
      <c r="C15" s="3">
        <v>10</v>
      </c>
      <c r="D15" s="4">
        <v>214.3</v>
      </c>
      <c r="E15" s="4">
        <v>195.6</v>
      </c>
      <c r="F15" s="4">
        <v>211.4</v>
      </c>
      <c r="G15" s="4">
        <v>199.6</v>
      </c>
      <c r="H15" s="4">
        <v>217.1</v>
      </c>
    </row>
    <row r="17" spans="3:8">
      <c r="C17" t="s">
        <v>16</v>
      </c>
      <c r="D17" s="1">
        <v>0.27</v>
      </c>
    </row>
    <row r="18" spans="3:8">
      <c r="C18" t="s">
        <v>17</v>
      </c>
      <c r="D18" s="1">
        <v>7.2</v>
      </c>
    </row>
    <row r="19" spans="3:8">
      <c r="C19" t="s">
        <v>31</v>
      </c>
      <c r="D19">
        <v>3</v>
      </c>
    </row>
    <row r="22" spans="3:8">
      <c r="C22" s="6" t="s">
        <v>23</v>
      </c>
    </row>
    <row r="24" spans="3:8">
      <c r="C24" t="s">
        <v>24</v>
      </c>
      <c r="D24">
        <f>D17*D18</f>
        <v>1.9440000000000002</v>
      </c>
      <c r="G24" s="7"/>
      <c r="H24" s="7"/>
    </row>
    <row r="25" spans="3:8">
      <c r="C25" t="s">
        <v>25</v>
      </c>
      <c r="D25">
        <f>0.01/D17</f>
        <v>3.7037037037037035E-2</v>
      </c>
    </row>
    <row r="26" spans="3:8">
      <c r="C26" t="s">
        <v>26</v>
      </c>
      <c r="D26">
        <f>0.01/D18</f>
        <v>1.3888888888888889E-3</v>
      </c>
      <c r="G26" s="4"/>
      <c r="H26" s="4"/>
    </row>
    <row r="27" spans="3:8">
      <c r="C27" t="s">
        <v>27</v>
      </c>
      <c r="D27">
        <f>D25+D26</f>
        <v>3.8425925925925926E-2</v>
      </c>
      <c r="G27" s="4"/>
      <c r="H27" s="4"/>
    </row>
    <row r="28" spans="3:8">
      <c r="C28" t="s">
        <v>28</v>
      </c>
      <c r="D28" s="1">
        <f>D24*D27</f>
        <v>7.4700000000000003E-2</v>
      </c>
      <c r="G28" s="4"/>
      <c r="H28" s="4"/>
    </row>
    <row r="29" spans="3:8">
      <c r="G29" s="4"/>
      <c r="H29" s="4"/>
    </row>
    <row r="30" spans="3:8">
      <c r="G30" s="4"/>
      <c r="H30" s="4"/>
    </row>
    <row r="31" spans="3:8">
      <c r="G31" s="4"/>
      <c r="H31" s="4"/>
    </row>
    <row r="32" spans="3:8">
      <c r="C32" s="6" t="s">
        <v>3</v>
      </c>
      <c r="G32" s="4"/>
      <c r="H32" s="4"/>
    </row>
    <row r="33" spans="3:8">
      <c r="H33" s="4"/>
    </row>
    <row r="35" spans="3:8">
      <c r="C35" s="5" t="s">
        <v>30</v>
      </c>
      <c r="D35" s="5"/>
      <c r="E35" s="5"/>
      <c r="F35" s="5"/>
      <c r="G35" s="5"/>
    </row>
    <row r="36" spans="3:8">
      <c r="C36" t="str">
        <f>D7</f>
        <v>Trial 1</v>
      </c>
      <c r="D36" t="str">
        <f>E7</f>
        <v>Trial 2</v>
      </c>
      <c r="E36" t="str">
        <f>F7</f>
        <v>Trial 3</v>
      </c>
      <c r="F36" t="str">
        <f>G7</f>
        <v>Trial 4</v>
      </c>
      <c r="G36" t="str">
        <f>H7</f>
        <v>Trial 5</v>
      </c>
    </row>
    <row r="37" spans="3:8">
      <c r="C37" s="4">
        <f>D8-$D$19</f>
        <v>1782</v>
      </c>
      <c r="D37" s="4">
        <f>E8-$D$19</f>
        <v>1955</v>
      </c>
      <c r="E37" s="4">
        <f>F8-$D$19</f>
        <v>1752</v>
      </c>
      <c r="F37" s="4">
        <f>G8-$D$19</f>
        <v>1796</v>
      </c>
      <c r="G37" s="4">
        <f>H8-$D$19</f>
        <v>1782</v>
      </c>
    </row>
    <row r="38" spans="3:8">
      <c r="C38" s="4">
        <f>D9-$D$19</f>
        <v>1022</v>
      </c>
      <c r="D38" s="4">
        <f>E9-$D$19</f>
        <v>1065</v>
      </c>
      <c r="E38" s="4">
        <f>F9-$D$19</f>
        <v>1008</v>
      </c>
      <c r="F38" s="4">
        <f>G9-$D$19</f>
        <v>1038</v>
      </c>
      <c r="G38" s="4">
        <f>H9-$D$19</f>
        <v>1043</v>
      </c>
    </row>
    <row r="39" spans="3:8">
      <c r="C39" s="4">
        <f>D10-$D$19</f>
        <v>677</v>
      </c>
      <c r="D39" s="4">
        <f>E10-$D$19</f>
        <v>656.9</v>
      </c>
      <c r="E39" s="4">
        <f>F10-$D$19</f>
        <v>707.9</v>
      </c>
      <c r="F39" s="4">
        <f>G10-$D$19</f>
        <v>684.7</v>
      </c>
      <c r="G39" s="4">
        <f>H10-$D$19</f>
        <v>690</v>
      </c>
    </row>
    <row r="40" spans="3:8">
      <c r="C40" s="4">
        <f>D11-$D$19</f>
        <v>522.20000000000005</v>
      </c>
      <c r="D40" s="4">
        <f>E11-$D$19</f>
        <v>482</v>
      </c>
      <c r="E40" s="4">
        <f>F11-$D$19</f>
        <v>502.6</v>
      </c>
      <c r="F40" s="4">
        <f>G11-$D$19</f>
        <v>546.29999999999995</v>
      </c>
      <c r="G40" s="4">
        <f>H11-$D$19</f>
        <v>521.5</v>
      </c>
    </row>
    <row r="41" spans="3:8">
      <c r="C41" s="4">
        <f>D12-$D$19</f>
        <v>386.1</v>
      </c>
      <c r="D41" s="4">
        <f>E12-$D$19</f>
        <v>363.6</v>
      </c>
      <c r="E41" s="4">
        <f>F12-$D$19</f>
        <v>385.2</v>
      </c>
      <c r="F41" s="4">
        <f>G12-$D$19</f>
        <v>376.4</v>
      </c>
      <c r="G41" s="4">
        <f>H12-$D$19</f>
        <v>390</v>
      </c>
    </row>
    <row r="42" spans="3:8">
      <c r="C42" s="4">
        <f>D13-$D$19</f>
        <v>273.8</v>
      </c>
      <c r="D42" s="4">
        <f>E13-$D$19</f>
        <v>292.2</v>
      </c>
      <c r="E42" s="4">
        <f>F13-$D$19</f>
        <v>271.5</v>
      </c>
      <c r="F42" s="4">
        <f>G13-$D$19</f>
        <v>270.7</v>
      </c>
      <c r="G42" s="4">
        <f>H13-$D$19</f>
        <v>297.60000000000002</v>
      </c>
    </row>
    <row r="43" spans="3:8">
      <c r="C43" s="4">
        <f>D14-$D$19</f>
        <v>245.9</v>
      </c>
      <c r="D43" s="4">
        <f>E14-$D$19</f>
        <v>237.5</v>
      </c>
      <c r="E43" s="4">
        <f>F14-$D$19</f>
        <v>238.9</v>
      </c>
      <c r="F43" s="4">
        <f>G14-$D$19</f>
        <v>255</v>
      </c>
      <c r="G43" s="4">
        <f>H14-$D$19</f>
        <v>228.6</v>
      </c>
    </row>
    <row r="44" spans="3:8">
      <c r="C44" s="4">
        <f>D15-$D$19</f>
        <v>211.3</v>
      </c>
      <c r="D44" s="4">
        <f>E15-$D$19</f>
        <v>192.6</v>
      </c>
      <c r="E44" s="4">
        <f>F15-$D$19</f>
        <v>208.4</v>
      </c>
      <c r="F44" s="4">
        <f>G15-$D$19</f>
        <v>196.6</v>
      </c>
      <c r="G44" s="4">
        <f>H15-$D$19</f>
        <v>214.1</v>
      </c>
    </row>
    <row r="48" spans="3:8">
      <c r="C48" s="6" t="s">
        <v>19</v>
      </c>
    </row>
    <row r="50" spans="3:6">
      <c r="D50" s="8" t="s">
        <v>35</v>
      </c>
      <c r="E50" s="7"/>
      <c r="F50" s="7"/>
    </row>
    <row r="51" spans="3:6" ht="15">
      <c r="C51" t="s">
        <v>22</v>
      </c>
      <c r="D51" s="8"/>
      <c r="E51" t="s">
        <v>20</v>
      </c>
      <c r="F51" t="s">
        <v>21</v>
      </c>
    </row>
    <row r="52" spans="3:6">
      <c r="C52" s="2">
        <f>C8/100</f>
        <v>0.03</v>
      </c>
      <c r="D52" s="4">
        <f>AVERAGE(C37:G37)</f>
        <v>1813.4</v>
      </c>
      <c r="E52" s="4">
        <f>(MAX(C37:G37)-MIN(C37:G37))/2</f>
        <v>101.5</v>
      </c>
      <c r="F52" s="4">
        <f>E52</f>
        <v>101.5</v>
      </c>
    </row>
    <row r="53" spans="3:6">
      <c r="C53" s="2">
        <f>C9/100</f>
        <v>0.04</v>
      </c>
      <c r="D53" s="4">
        <f t="shared" ref="D53:D59" si="0">AVERAGE(C38:G38)</f>
        <v>1035.2</v>
      </c>
      <c r="E53" s="4">
        <f t="shared" ref="E53:E59" si="1">(MAX(C38:G38)-MIN(C38:G38))/2</f>
        <v>28.5</v>
      </c>
      <c r="F53" s="4">
        <f t="shared" ref="F53:F59" si="2">E53</f>
        <v>28.5</v>
      </c>
    </row>
    <row r="54" spans="3:6">
      <c r="C54" s="2">
        <f>C10/100</f>
        <v>0.05</v>
      </c>
      <c r="D54" s="4">
        <f t="shared" si="0"/>
        <v>683.3</v>
      </c>
      <c r="E54" s="4">
        <f t="shared" si="1"/>
        <v>25.5</v>
      </c>
      <c r="F54" s="4">
        <f t="shared" si="2"/>
        <v>25.5</v>
      </c>
    </row>
    <row r="55" spans="3:6">
      <c r="C55" s="2">
        <f>C11/100</f>
        <v>0.06</v>
      </c>
      <c r="D55" s="4">
        <f t="shared" si="0"/>
        <v>514.92000000000007</v>
      </c>
      <c r="E55" s="4">
        <f t="shared" si="1"/>
        <v>32.149999999999977</v>
      </c>
      <c r="F55" s="4">
        <f t="shared" si="2"/>
        <v>32.149999999999977</v>
      </c>
    </row>
    <row r="56" spans="3:6">
      <c r="C56" s="2">
        <f>C12/100</f>
        <v>7.0000000000000007E-2</v>
      </c>
      <c r="D56" s="4">
        <f t="shared" si="0"/>
        <v>380.26000000000005</v>
      </c>
      <c r="E56" s="4">
        <f t="shared" si="1"/>
        <v>13.199999999999989</v>
      </c>
      <c r="F56" s="4">
        <f t="shared" si="2"/>
        <v>13.199999999999989</v>
      </c>
    </row>
    <row r="57" spans="3:6">
      <c r="C57" s="2">
        <f>C13/100</f>
        <v>0.08</v>
      </c>
      <c r="D57" s="4">
        <f t="shared" si="0"/>
        <v>281.16000000000003</v>
      </c>
      <c r="E57" s="4">
        <f t="shared" si="1"/>
        <v>13.450000000000017</v>
      </c>
      <c r="F57" s="4">
        <f t="shared" si="2"/>
        <v>13.450000000000017</v>
      </c>
    </row>
    <row r="58" spans="3:6">
      <c r="C58" s="2">
        <f>C14/100</f>
        <v>0.09</v>
      </c>
      <c r="D58" s="4">
        <f t="shared" si="0"/>
        <v>241.17999999999998</v>
      </c>
      <c r="E58" s="4">
        <f t="shared" si="1"/>
        <v>13.200000000000003</v>
      </c>
      <c r="F58" s="4">
        <f t="shared" si="2"/>
        <v>13.200000000000003</v>
      </c>
    </row>
    <row r="59" spans="3:6">
      <c r="C59" s="2">
        <f>C15/100</f>
        <v>0.1</v>
      </c>
      <c r="D59" s="4">
        <f t="shared" si="0"/>
        <v>204.6</v>
      </c>
      <c r="E59" s="4">
        <f t="shared" si="1"/>
        <v>10.75</v>
      </c>
      <c r="F59" s="4">
        <f t="shared" si="2"/>
        <v>10.75</v>
      </c>
    </row>
    <row r="79" spans="3:3">
      <c r="C79" s="6" t="s">
        <v>32</v>
      </c>
    </row>
    <row r="81" spans="3:11" ht="14.25" customHeight="1">
      <c r="C81" t="s">
        <v>38</v>
      </c>
      <c r="D81" t="s">
        <v>34</v>
      </c>
      <c r="E81" t="s">
        <v>39</v>
      </c>
      <c r="F81" t="s">
        <v>40</v>
      </c>
      <c r="G81" t="str">
        <f>D50</f>
        <v>Average Illuminance (lux)</v>
      </c>
    </row>
    <row r="82" spans="3:11">
      <c r="C82">
        <f>1/POWER(C52,2)</f>
        <v>1111.1111111111111</v>
      </c>
      <c r="D82">
        <f>0.001/C52</f>
        <v>3.3333333333333333E-2</v>
      </c>
      <c r="E82">
        <f>2*D82</f>
        <v>6.6666666666666666E-2</v>
      </c>
      <c r="F82">
        <f>E82*C82</f>
        <v>74.074074074074076</v>
      </c>
      <c r="G82" s="4">
        <f>D52</f>
        <v>1813.4</v>
      </c>
      <c r="I82">
        <v>74.074074074074076</v>
      </c>
      <c r="J82">
        <v>1111.1111111111111</v>
      </c>
    </row>
    <row r="83" spans="3:11">
      <c r="C83">
        <f>1/POWER(C53,2)</f>
        <v>625</v>
      </c>
      <c r="D83">
        <f>0.001/C53</f>
        <v>2.5000000000000001E-2</v>
      </c>
      <c r="E83">
        <f>2*D83</f>
        <v>0.05</v>
      </c>
      <c r="F83">
        <f>E83*C83</f>
        <v>31.25</v>
      </c>
      <c r="G83" s="4">
        <f>D53</f>
        <v>1035.2</v>
      </c>
      <c r="I83">
        <v>31.25</v>
      </c>
      <c r="J83">
        <v>625</v>
      </c>
    </row>
    <row r="84" spans="3:11">
      <c r="C84">
        <f>1/POWER(C54,2)</f>
        <v>399.99999999999994</v>
      </c>
      <c r="D84">
        <f>0.001/C54</f>
        <v>0.02</v>
      </c>
      <c r="E84">
        <f>2*D84</f>
        <v>0.04</v>
      </c>
      <c r="F84">
        <f>E84*C84</f>
        <v>15.999999999999998</v>
      </c>
      <c r="G84" s="4">
        <f>D54</f>
        <v>683.3</v>
      </c>
      <c r="I84">
        <v>15.999999999999998</v>
      </c>
      <c r="J84">
        <v>399.99999999999994</v>
      </c>
    </row>
    <row r="85" spans="3:11">
      <c r="C85">
        <f>1/POWER(C55,2)</f>
        <v>277.77777777777777</v>
      </c>
      <c r="D85">
        <f>0.001/C55</f>
        <v>1.6666666666666666E-2</v>
      </c>
      <c r="E85">
        <f>2*D85</f>
        <v>3.3333333333333333E-2</v>
      </c>
      <c r="F85">
        <f>E85*C85</f>
        <v>9.2592592592592595</v>
      </c>
      <c r="G85" s="4">
        <f>D55</f>
        <v>514.92000000000007</v>
      </c>
      <c r="I85">
        <v>9.2592592592592595</v>
      </c>
      <c r="J85">
        <v>277.77777777777777</v>
      </c>
    </row>
    <row r="86" spans="3:11">
      <c r="C86">
        <f>1/POWER(C56,2)</f>
        <v>204.08163265306121</v>
      </c>
      <c r="D86">
        <f>0.001/C56</f>
        <v>1.4285714285714285E-2</v>
      </c>
      <c r="E86">
        <f>2*D86</f>
        <v>2.8571428571428571E-2</v>
      </c>
      <c r="F86">
        <f>E86*C86</f>
        <v>5.8309037900874632</v>
      </c>
      <c r="G86" s="4">
        <f>D56</f>
        <v>380.26000000000005</v>
      </c>
      <c r="I86">
        <v>5.8309037900874632</v>
      </c>
      <c r="J86">
        <v>204.08163265306121</v>
      </c>
    </row>
    <row r="87" spans="3:11">
      <c r="C87">
        <f>1/POWER(C57,2)</f>
        <v>156.25</v>
      </c>
      <c r="D87">
        <f>0.001/C57</f>
        <v>1.2500000000000001E-2</v>
      </c>
      <c r="E87">
        <f>2*D87</f>
        <v>2.5000000000000001E-2</v>
      </c>
      <c r="F87">
        <f>E87*C87</f>
        <v>3.90625</v>
      </c>
      <c r="G87" s="4">
        <f>D57</f>
        <v>281.16000000000003</v>
      </c>
      <c r="I87">
        <v>3.90625</v>
      </c>
      <c r="J87">
        <v>156.25</v>
      </c>
    </row>
    <row r="88" spans="3:11">
      <c r="C88">
        <f>1/POWER(C58,2)</f>
        <v>123.4567901234568</v>
      </c>
      <c r="D88">
        <f>0.001/C58</f>
        <v>1.1111111111111112E-2</v>
      </c>
      <c r="E88">
        <f>2*D88</f>
        <v>2.2222222222222223E-2</v>
      </c>
      <c r="F88">
        <f>E88*C88</f>
        <v>2.7434842249657065</v>
      </c>
      <c r="G88" s="4">
        <f>D58</f>
        <v>241.17999999999998</v>
      </c>
      <c r="I88">
        <v>2.7434842249657065</v>
      </c>
      <c r="J88">
        <v>123.4567901234568</v>
      </c>
    </row>
    <row r="89" spans="3:11">
      <c r="C89">
        <f>1/POWER(C59,2)</f>
        <v>99.999999999999986</v>
      </c>
      <c r="D89">
        <f>0.001/C59</f>
        <v>0.01</v>
      </c>
      <c r="E89">
        <f>2*D89</f>
        <v>0.02</v>
      </c>
      <c r="F89">
        <f>E89*C89</f>
        <v>1.9999999999999998</v>
      </c>
      <c r="G89" s="4">
        <f>D59</f>
        <v>204.6</v>
      </c>
      <c r="I89">
        <v>1.9999999999999998</v>
      </c>
      <c r="J89">
        <v>99.999999999999986</v>
      </c>
    </row>
    <row r="92" spans="3:11">
      <c r="C92" t="s">
        <v>38</v>
      </c>
      <c r="D92">
        <v>1111.1111111111111</v>
      </c>
      <c r="E92">
        <v>625</v>
      </c>
      <c r="F92">
        <v>399.99999999999994</v>
      </c>
      <c r="G92">
        <v>277.77777777777777</v>
      </c>
      <c r="H92">
        <v>204.08163265306121</v>
      </c>
      <c r="I92">
        <v>156.25</v>
      </c>
      <c r="J92">
        <v>123.4567901234568</v>
      </c>
      <c r="K92">
        <v>99.999999999999986</v>
      </c>
    </row>
    <row r="93" spans="3:11">
      <c r="C93" s="9" t="s">
        <v>33</v>
      </c>
      <c r="D93">
        <v>74.074074074074076</v>
      </c>
      <c r="E93">
        <v>31.25</v>
      </c>
      <c r="F93">
        <v>15.999999999999998</v>
      </c>
      <c r="G93">
        <v>9.2592592592592595</v>
      </c>
      <c r="H93">
        <v>5.8309037900874632</v>
      </c>
      <c r="I93">
        <v>3.90625</v>
      </c>
      <c r="J93">
        <v>2.7434842249657065</v>
      </c>
      <c r="K93">
        <v>1.9999999999999998</v>
      </c>
    </row>
    <row r="97" spans="3:5">
      <c r="C97" s="6" t="s">
        <v>36</v>
      </c>
    </row>
    <row r="100" spans="3:5">
      <c r="C100" t="str">
        <f>C81</f>
        <v>1/distance^2</v>
      </c>
      <c r="D100" t="str">
        <f>D50</f>
        <v>Average Illuminance (lux)</v>
      </c>
      <c r="E100" t="s">
        <v>37</v>
      </c>
    </row>
    <row r="101" spans="3:5">
      <c r="C101">
        <f t="shared" ref="C101:C109" si="3">C82</f>
        <v>1111.1111111111111</v>
      </c>
      <c r="D101" s="4">
        <f>D52</f>
        <v>1813.4</v>
      </c>
      <c r="E101">
        <v>1925</v>
      </c>
    </row>
    <row r="102" spans="3:5">
      <c r="C102">
        <f t="shared" si="3"/>
        <v>625</v>
      </c>
      <c r="D102" s="4">
        <f t="shared" ref="D102:D108" si="4">D53</f>
        <v>1035.2</v>
      </c>
    </row>
    <row r="103" spans="3:5">
      <c r="C103">
        <f t="shared" si="3"/>
        <v>399.99999999999994</v>
      </c>
      <c r="D103" s="4">
        <f t="shared" si="4"/>
        <v>683.3</v>
      </c>
    </row>
    <row r="104" spans="3:5">
      <c r="C104">
        <f t="shared" si="3"/>
        <v>277.77777777777777</v>
      </c>
      <c r="D104" s="4">
        <f t="shared" si="4"/>
        <v>514.92000000000007</v>
      </c>
    </row>
    <row r="105" spans="3:5">
      <c r="C105">
        <f t="shared" si="3"/>
        <v>204.08163265306121</v>
      </c>
      <c r="D105" s="4">
        <f t="shared" si="4"/>
        <v>380.26000000000005</v>
      </c>
    </row>
    <row r="106" spans="3:5">
      <c r="C106">
        <f t="shared" si="3"/>
        <v>156.25</v>
      </c>
      <c r="D106" s="4">
        <f t="shared" si="4"/>
        <v>281.16000000000003</v>
      </c>
    </row>
    <row r="107" spans="3:5">
      <c r="C107">
        <f t="shared" si="3"/>
        <v>123.4567901234568</v>
      </c>
      <c r="D107" s="4">
        <f t="shared" si="4"/>
        <v>241.17999999999998</v>
      </c>
    </row>
    <row r="108" spans="3:5">
      <c r="C108">
        <f t="shared" si="3"/>
        <v>99.999999999999986</v>
      </c>
      <c r="D108" s="4">
        <f t="shared" si="4"/>
        <v>204.6</v>
      </c>
      <c r="E108">
        <v>150</v>
      </c>
    </row>
  </sheetData>
  <mergeCells count="3">
    <mergeCell ref="D6:H6"/>
    <mergeCell ref="D50:D51"/>
    <mergeCell ref="C35:G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qi</dc:creator>
  <cp:lastModifiedBy>Terry</cp:lastModifiedBy>
  <cp:revision>10</cp:revision>
  <dcterms:created xsi:type="dcterms:W3CDTF">2021-10-19T09:28:47Z</dcterms:created>
  <dcterms:modified xsi:type="dcterms:W3CDTF">2021-10-20T10:55:38Z</dcterms:modified>
</cp:coreProperties>
</file>