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racomTech\Tugas\"/>
    </mc:Choice>
  </mc:AlternateContent>
  <xr:revisionPtr revIDLastSave="0" documentId="8_{6812AC44-88B1-4EA9-8AFB-011EDF02E191}" xr6:coauthVersionLast="47" xr6:coauthVersionMax="47" xr10:uidLastSave="{00000000-0000-0000-0000-000000000000}"/>
  <bookViews>
    <workbookView xWindow="-120" yWindow="-120" windowWidth="20730" windowHeight="11760" xr2:uid="{C4092ED2-4C07-4169-B94B-CBDD8D0ACBC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10" i="1"/>
  <c r="L11" i="1"/>
  <c r="L8" i="1"/>
  <c r="K11" i="1"/>
  <c r="J9" i="1"/>
  <c r="J10" i="1"/>
  <c r="J11" i="1"/>
  <c r="J8" i="1"/>
  <c r="I11" i="1"/>
  <c r="H10" i="1"/>
  <c r="I10" i="1" s="1"/>
  <c r="K10" i="1" s="1"/>
  <c r="H11" i="1"/>
  <c r="G9" i="1"/>
  <c r="H9" i="1" s="1"/>
  <c r="I9" i="1" s="1"/>
  <c r="K9" i="1" s="1"/>
  <c r="G10" i="1"/>
  <c r="G11" i="1"/>
  <c r="G8" i="1"/>
  <c r="H8" i="1" s="1"/>
  <c r="I8" i="1" s="1"/>
  <c r="J23" i="1"/>
  <c r="J22" i="1"/>
  <c r="J21" i="1"/>
  <c r="J20" i="1"/>
  <c r="D25" i="1"/>
  <c r="D26" i="1" s="1"/>
  <c r="D27" i="1" s="1"/>
  <c r="D28" i="1" s="1"/>
  <c r="D22" i="1"/>
  <c r="D23" i="1" s="1"/>
  <c r="D24" i="1" s="1"/>
  <c r="D15" i="1"/>
  <c r="D10" i="1"/>
  <c r="D11" i="1"/>
  <c r="K8" i="1" l="1"/>
</calcChain>
</file>

<file path=xl/sharedStrings.xml><?xml version="1.0" encoding="utf-8"?>
<sst xmlns="http://schemas.openxmlformats.org/spreadsheetml/2006/main" count="58" uniqueCount="48">
  <si>
    <t>NO</t>
  </si>
  <si>
    <t>JENIS</t>
  </si>
  <si>
    <t>NAMA KARYAWAN</t>
  </si>
  <si>
    <t>STATUS</t>
  </si>
  <si>
    <t>GAJI</t>
  </si>
  <si>
    <t>BIAYA</t>
  </si>
  <si>
    <t>Ph Netto</t>
  </si>
  <si>
    <t>PTKP</t>
  </si>
  <si>
    <t>PKP</t>
  </si>
  <si>
    <t>PPh 21</t>
  </si>
  <si>
    <t>KELAMIN</t>
  </si>
  <si>
    <t>PER BLN</t>
  </si>
  <si>
    <t xml:space="preserve"> JABATAN</t>
  </si>
  <si>
    <t>Sebulan</t>
  </si>
  <si>
    <t>Disetahunkan</t>
  </si>
  <si>
    <t>Sudah dibulatkan</t>
  </si>
  <si>
    <t>Setahun</t>
  </si>
  <si>
    <t>L</t>
  </si>
  <si>
    <t>P</t>
  </si>
  <si>
    <t>BAYU</t>
  </si>
  <si>
    <t xml:space="preserve">DONI </t>
  </si>
  <si>
    <t>PITER</t>
  </si>
  <si>
    <t>DEVI</t>
  </si>
  <si>
    <t>Direktur</t>
  </si>
  <si>
    <t>Staff IT</t>
  </si>
  <si>
    <t>Jabatan</t>
  </si>
  <si>
    <t>Biaya Jabatan</t>
  </si>
  <si>
    <t>5% dari gaji, maksimal 500ribu sebulan</t>
  </si>
  <si>
    <t>PH Netto sebulan</t>
  </si>
  <si>
    <t>Gaji/bl dikurangi biaya jabatan</t>
  </si>
  <si>
    <t>PH Netto Disetahunkan</t>
  </si>
  <si>
    <t>Dikali 12</t>
  </si>
  <si>
    <t>PTKP U/ THN 2016</t>
  </si>
  <si>
    <t>TK/0</t>
  </si>
  <si>
    <t>TK/1</t>
  </si>
  <si>
    <t>TK/2</t>
  </si>
  <si>
    <t>TK/3</t>
  </si>
  <si>
    <t>K/0</t>
  </si>
  <si>
    <t>K/1</t>
  </si>
  <si>
    <t>K/2</t>
  </si>
  <si>
    <t>K/3</t>
  </si>
  <si>
    <t>Pembulatan ke 1000 terendaha dari PH Netto Desetahunkan dikurangi PTKP</t>
  </si>
  <si>
    <t>TARIF PASAL 17 UU HPP</t>
  </si>
  <si>
    <t>5% S/D 60JT</t>
  </si>
  <si>
    <t>15% 60JT S/D 250JT</t>
  </si>
  <si>
    <t>25% 250JT S/D 500JT</t>
  </si>
  <si>
    <t>30% &gt; 500JT S/D 5M</t>
  </si>
  <si>
    <t>35% &gt;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</si>
</sst>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Book Antiqua"/>
      <family val="1"/>
    </font>
    <font>
      <b/>
      <sz val="9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164" fontId="3" fillId="0" borderId="0" xfId="2" applyFont="1"/>
    <xf numFmtId="164" fontId="2" fillId="0" borderId="0" xfId="2" applyFont="1"/>
    <xf numFmtId="9" fontId="2" fillId="0" borderId="0" xfId="2" applyNumberFormat="1" applyFont="1" applyAlignment="1">
      <alignment horizontal="left"/>
    </xf>
    <xf numFmtId="0" fontId="2" fillId="0" borderId="0" xfId="1" applyFont="1"/>
    <xf numFmtId="0" fontId="2" fillId="0" borderId="1" xfId="1" applyFont="1" applyBorder="1" applyAlignment="1">
      <alignment horizontal="center"/>
    </xf>
    <xf numFmtId="164" fontId="2" fillId="0" borderId="1" xfId="2" applyFont="1" applyBorder="1"/>
    <xf numFmtId="1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left" vertical="center"/>
    </xf>
    <xf numFmtId="164" fontId="2" fillId="0" borderId="1" xfId="2" applyFont="1" applyFill="1" applyBorder="1" applyAlignment="1" applyProtection="1">
      <alignment vertical="center"/>
    </xf>
    <xf numFmtId="0" fontId="2" fillId="0" borderId="3" xfId="1" applyFont="1" applyBorder="1"/>
    <xf numFmtId="164" fontId="2" fillId="0" borderId="3" xfId="2" applyFont="1" applyBorder="1"/>
    <xf numFmtId="0" fontId="3" fillId="0" borderId="2" xfId="1" applyFont="1" applyBorder="1" applyAlignment="1">
      <alignment horizontal="center"/>
    </xf>
    <xf numFmtId="164" fontId="3" fillId="0" borderId="2" xfId="2" applyFont="1" applyBorder="1" applyAlignment="1">
      <alignment horizontal="center"/>
    </xf>
  </cellXfs>
  <cellStyles count="3">
    <cellStyle name="Comma [0] 2" xfId="2" xr:uid="{EF9DA93F-B9CD-4C39-97B1-B57FB3A3F9AA}"/>
    <cellStyle name="Normal" xfId="0" builtinId="0"/>
    <cellStyle name="Normal 2" xfId="1" xr:uid="{0CC60685-A4F2-45F5-A1D2-8319E5791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DOWNLOADS\Sakti\Work\Kakeko\PPh%2021%20Kakeko\21%202022\2022%20masa%20ESA_Agust%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21"/>
      <sheetName val="1721 (1)"/>
      <sheetName val="1721-IV"/>
      <sheetName val="1721-I 1bl"/>
      <sheetName val="1721-A1"/>
      <sheetName val="1721-I 1th"/>
      <sheetName val="DATA isi dulu setahun penuh"/>
      <sheetName val="PERHITUNGAN GAJI BULANAN"/>
      <sheetName val="1721-VI"/>
      <sheetName val="1721-II"/>
      <sheetName val="1721-III"/>
      <sheetName val="1721-V"/>
      <sheetName val="1721-VII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E15" t="str">
            <v xml:space="preserve">STAFF IT </v>
          </cell>
        </row>
        <row r="16">
          <cell r="E16" t="str">
            <v>Staff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39CC-AEB6-4E2E-93C7-3C3FAC487F7A}">
  <dimension ref="A4:L28"/>
  <sheetViews>
    <sheetView tabSelected="1" topLeftCell="A10" zoomScale="110" zoomScaleNormal="110" workbookViewId="0">
      <selection activeCell="K22" sqref="K22"/>
    </sheetView>
  </sheetViews>
  <sheetFormatPr defaultRowHeight="15" x14ac:dyDescent="0.25"/>
  <cols>
    <col min="1" max="1" width="3.42578125" bestFit="1" customWidth="1"/>
    <col min="2" max="2" width="8.7109375" bestFit="1" customWidth="1"/>
    <col min="3" max="3" width="30" bestFit="1" customWidth="1"/>
    <col min="4" max="4" width="36.28515625" customWidth="1"/>
    <col min="5" max="5" width="9.42578125" customWidth="1"/>
    <col min="6" max="6" width="10.85546875" bestFit="1" customWidth="1"/>
    <col min="8" max="8" width="10" bestFit="1" customWidth="1"/>
    <col min="9" max="9" width="12.28515625" bestFit="1" customWidth="1"/>
    <col min="10" max="10" width="12.85546875" customWidth="1"/>
    <col min="11" max="11" width="14.42578125" bestFit="1" customWidth="1"/>
    <col min="12" max="12" width="12.28515625" bestFit="1" customWidth="1"/>
  </cols>
  <sheetData>
    <row r="4" spans="1:12" ht="15.75" thickBot="1" x14ac:dyDescent="0.3"/>
    <row r="5" spans="1:12" ht="16.5" thickBot="1" x14ac:dyDescent="0.35">
      <c r="A5" s="14" t="s">
        <v>0</v>
      </c>
      <c r="B5" s="15" t="s">
        <v>1</v>
      </c>
      <c r="C5" s="14" t="s">
        <v>2</v>
      </c>
      <c r="D5" s="14" t="s">
        <v>25</v>
      </c>
      <c r="E5" s="14" t="s">
        <v>3</v>
      </c>
      <c r="F5" s="14" t="s">
        <v>4</v>
      </c>
      <c r="G5" s="14" t="s">
        <v>5</v>
      </c>
      <c r="H5" s="14" t="s">
        <v>6</v>
      </c>
      <c r="I5" s="14" t="s">
        <v>6</v>
      </c>
      <c r="J5" s="14" t="s">
        <v>7</v>
      </c>
      <c r="K5" s="14" t="s">
        <v>8</v>
      </c>
      <c r="L5" s="14" t="s">
        <v>9</v>
      </c>
    </row>
    <row r="6" spans="1:12" ht="16.5" thickBot="1" x14ac:dyDescent="0.35">
      <c r="A6" s="14"/>
      <c r="B6" s="14" t="s">
        <v>10</v>
      </c>
      <c r="C6" s="14"/>
      <c r="D6" s="14"/>
      <c r="E6" s="14"/>
      <c r="F6" s="14" t="s">
        <v>11</v>
      </c>
      <c r="G6" s="14" t="s">
        <v>12</v>
      </c>
      <c r="H6" s="14" t="s">
        <v>13</v>
      </c>
      <c r="I6" s="14" t="s">
        <v>14</v>
      </c>
      <c r="J6" s="14"/>
      <c r="K6" s="14" t="s">
        <v>15</v>
      </c>
      <c r="L6" s="14" t="s">
        <v>16</v>
      </c>
    </row>
    <row r="7" spans="1:12" x14ac:dyDescent="0.25">
      <c r="A7" s="12"/>
      <c r="B7" s="12"/>
      <c r="C7" s="12"/>
      <c r="D7" s="12"/>
      <c r="E7" s="12"/>
      <c r="F7" s="12"/>
      <c r="G7" s="13"/>
      <c r="H7" s="12"/>
      <c r="I7" s="12"/>
      <c r="J7" s="13"/>
      <c r="K7" s="13"/>
      <c r="L7" s="13"/>
    </row>
    <row r="8" spans="1:12" x14ac:dyDescent="0.25">
      <c r="A8" s="6">
        <v>1</v>
      </c>
      <c r="B8" s="8" t="s">
        <v>17</v>
      </c>
      <c r="C8" s="9" t="s">
        <v>21</v>
      </c>
      <c r="D8" s="10" t="s">
        <v>23</v>
      </c>
      <c r="E8" s="10" t="s">
        <v>37</v>
      </c>
      <c r="F8" s="7">
        <v>100000000</v>
      </c>
      <c r="G8" s="7">
        <f>IF(F8*5%&gt;500000,500000,F8*5%)</f>
        <v>500000</v>
      </c>
      <c r="H8" s="7">
        <f>F8-G8</f>
        <v>99500000</v>
      </c>
      <c r="I8" s="11">
        <f>H8*12</f>
        <v>1194000000</v>
      </c>
      <c r="J8" s="7">
        <f>VLOOKUP(E8,$C$21:$D$28,2,)</f>
        <v>58500000</v>
      </c>
      <c r="K8" s="7">
        <f t="shared" ref="K8:K11" si="0">FLOOR(IF(I8-J8&gt;0,I8-J8,0),1000)</f>
        <v>1135500000</v>
      </c>
      <c r="L8" s="7">
        <f>IF(K8&lt;=0,0,IF(K8&lt;=60000000,(K8*5%),IF(K8&lt;=250000000,((K8*15%)-6000000),IF(K8&lt;=500000000,((K8*25%)-31000000),IF(K8&lt;=5000000000,((K8*30%)-56000000),IF(K8&gt;5000000000,((K8*35%))-306000000))))))</f>
        <v>284650000</v>
      </c>
    </row>
    <row r="9" spans="1:12" x14ac:dyDescent="0.25">
      <c r="A9" s="6">
        <v>2</v>
      </c>
      <c r="B9" s="8" t="s">
        <v>17</v>
      </c>
      <c r="C9" s="9" t="s">
        <v>19</v>
      </c>
      <c r="D9" s="10" t="s">
        <v>24</v>
      </c>
      <c r="E9" s="7" t="s">
        <v>38</v>
      </c>
      <c r="F9" s="7">
        <v>60000000</v>
      </c>
      <c r="G9" s="7">
        <f t="shared" ref="G9:G11" si="1">IF(F9*5%&gt;500000,500000,F9*5%)</f>
        <v>500000</v>
      </c>
      <c r="H9" s="7">
        <f t="shared" ref="H9:H11" si="2">F9-G9</f>
        <v>59500000</v>
      </c>
      <c r="I9" s="11">
        <f t="shared" ref="I9:I11" si="3">H9*12</f>
        <v>714000000</v>
      </c>
      <c r="J9" s="7">
        <f t="shared" ref="J9:J11" si="4">VLOOKUP(E9,$C$21:$D$28,2,)</f>
        <v>63000000</v>
      </c>
      <c r="K9" s="7">
        <f t="shared" si="0"/>
        <v>651000000</v>
      </c>
      <c r="L9" s="7">
        <f>IF(K9&lt;=0,0,IF(K9&lt;=60000000,(K9*5%),IF(K9&lt;=250000000,((K9*15%)-6000000),IF(K9&lt;=500000000,((K9*25%)-31000000),IF(K9&lt;=5000000000,((K9*30%)-56000000),IF(K9&gt;5000000000,((K9*35%))-306000000))))))</f>
        <v>139300000</v>
      </c>
    </row>
    <row r="10" spans="1:12" x14ac:dyDescent="0.25">
      <c r="A10" s="6">
        <v>3</v>
      </c>
      <c r="B10" s="8" t="s">
        <v>17</v>
      </c>
      <c r="C10" s="9" t="s">
        <v>20</v>
      </c>
      <c r="D10" s="10" t="str">
        <f>'[1]DATA isi dulu setahun penuh'!E15</f>
        <v xml:space="preserve">STAFF IT </v>
      </c>
      <c r="E10" s="7" t="s">
        <v>34</v>
      </c>
      <c r="F10" s="7">
        <v>20000000</v>
      </c>
      <c r="G10" s="7">
        <f t="shared" si="1"/>
        <v>500000</v>
      </c>
      <c r="H10" s="7">
        <f t="shared" si="2"/>
        <v>19500000</v>
      </c>
      <c r="I10" s="11">
        <f t="shared" si="3"/>
        <v>234000000</v>
      </c>
      <c r="J10" s="7">
        <f t="shared" si="4"/>
        <v>58500000</v>
      </c>
      <c r="K10" s="7">
        <f t="shared" si="0"/>
        <v>175500000</v>
      </c>
      <c r="L10" s="7">
        <f t="shared" ref="L9:L11" si="5">IF(K10&lt;=0,0,IF(K10&lt;=60000000,(K10*5%),IF(K10&lt;=250000000,((K10*15%)-6000000),IF(K10&lt;=500000000,((K10*25%)-31000000),IF(K10&lt;=5000000000,((K10*30%)-56000000),IF(K10&gt;5000000000,((K10*35%))-306000000))))))</f>
        <v>20325000</v>
      </c>
    </row>
    <row r="11" spans="1:12" x14ac:dyDescent="0.25">
      <c r="A11" s="6">
        <v>4</v>
      </c>
      <c r="B11" s="8" t="s">
        <v>18</v>
      </c>
      <c r="C11" s="9" t="s">
        <v>22</v>
      </c>
      <c r="D11" s="10" t="str">
        <f>'[1]DATA isi dulu setahun penuh'!E16</f>
        <v>Staff</v>
      </c>
      <c r="E11" s="7" t="s">
        <v>33</v>
      </c>
      <c r="F11" s="7">
        <v>4350000</v>
      </c>
      <c r="G11" s="7">
        <f t="shared" si="1"/>
        <v>217500</v>
      </c>
      <c r="H11" s="7">
        <f t="shared" si="2"/>
        <v>4132500</v>
      </c>
      <c r="I11" s="11">
        <f t="shared" si="3"/>
        <v>49590000</v>
      </c>
      <c r="J11" s="7">
        <f t="shared" si="4"/>
        <v>54000000</v>
      </c>
      <c r="K11" s="7">
        <f t="shared" si="0"/>
        <v>0</v>
      </c>
      <c r="L11" s="7">
        <f t="shared" si="5"/>
        <v>0</v>
      </c>
    </row>
    <row r="13" spans="1:12" x14ac:dyDescent="0.25">
      <c r="C13" t="s">
        <v>26</v>
      </c>
      <c r="D13" s="1" t="s">
        <v>27</v>
      </c>
      <c r="E13" s="1"/>
    </row>
    <row r="14" spans="1:12" x14ac:dyDescent="0.25">
      <c r="C14" t="s">
        <v>28</v>
      </c>
      <c r="D14" s="1" t="s">
        <v>29</v>
      </c>
      <c r="E14" s="1"/>
    </row>
    <row r="15" spans="1:12" x14ac:dyDescent="0.25">
      <c r="C15" t="s">
        <v>30</v>
      </c>
      <c r="D15" t="str">
        <f>C14</f>
        <v>PH Netto sebulan</v>
      </c>
      <c r="G15" t="s">
        <v>31</v>
      </c>
    </row>
    <row r="16" spans="1:12" x14ac:dyDescent="0.25">
      <c r="C16" t="s">
        <v>8</v>
      </c>
      <c r="D16" t="s">
        <v>41</v>
      </c>
    </row>
    <row r="19" spans="3:10" ht="15.75" x14ac:dyDescent="0.3">
      <c r="C19" s="2" t="s">
        <v>32</v>
      </c>
      <c r="G19" s="2" t="s">
        <v>42</v>
      </c>
      <c r="H19" s="2"/>
      <c r="I19" s="2"/>
      <c r="J19" s="3"/>
    </row>
    <row r="20" spans="3:10" ht="15.75" x14ac:dyDescent="0.3">
      <c r="C20" s="2" t="s">
        <v>3</v>
      </c>
      <c r="D20" s="2" t="s">
        <v>7</v>
      </c>
      <c r="E20" s="2"/>
      <c r="G20" s="4" t="s">
        <v>43</v>
      </c>
      <c r="H20" s="4"/>
      <c r="I20" s="4"/>
      <c r="J20" s="3">
        <f>60000000*5%</f>
        <v>3000000</v>
      </c>
    </row>
    <row r="21" spans="3:10" x14ac:dyDescent="0.25">
      <c r="C21" s="3" t="s">
        <v>33</v>
      </c>
      <c r="D21" s="3">
        <v>54000000</v>
      </c>
      <c r="E21" s="3"/>
      <c r="G21" s="4" t="s">
        <v>44</v>
      </c>
      <c r="H21" s="4"/>
      <c r="I21" s="4"/>
      <c r="J21" s="3">
        <f>(250000000-60000000)*15%</f>
        <v>28500000</v>
      </c>
    </row>
    <row r="22" spans="3:10" x14ac:dyDescent="0.25">
      <c r="C22" s="3" t="s">
        <v>34</v>
      </c>
      <c r="D22" s="3">
        <f>D21+4500000</f>
        <v>58500000</v>
      </c>
      <c r="E22" s="3"/>
      <c r="G22" s="4" t="s">
        <v>45</v>
      </c>
      <c r="H22" s="4"/>
      <c r="I22" s="4"/>
      <c r="J22" s="3">
        <f>250000000*25%</f>
        <v>62500000</v>
      </c>
    </row>
    <row r="23" spans="3:10" x14ac:dyDescent="0.25">
      <c r="C23" s="3" t="s">
        <v>35</v>
      </c>
      <c r="D23" s="3">
        <f t="shared" ref="D23:D28" si="6">D22+4500000</f>
        <v>63000000</v>
      </c>
      <c r="E23" s="3"/>
      <c r="G23" s="4" t="s">
        <v>46</v>
      </c>
      <c r="H23" s="4"/>
      <c r="I23" s="4"/>
      <c r="J23" s="3">
        <f>(5000000000-500000000)*30%</f>
        <v>1350000000</v>
      </c>
    </row>
    <row r="24" spans="3:10" x14ac:dyDescent="0.25">
      <c r="C24" s="3" t="s">
        <v>36</v>
      </c>
      <c r="D24" s="3">
        <f t="shared" si="6"/>
        <v>67500000</v>
      </c>
      <c r="E24" s="3"/>
      <c r="G24" s="4" t="s">
        <v>47</v>
      </c>
      <c r="H24" s="5"/>
      <c r="I24" s="5"/>
      <c r="J24" s="5"/>
    </row>
    <row r="25" spans="3:10" x14ac:dyDescent="0.25">
      <c r="C25" s="3" t="s">
        <v>37</v>
      </c>
      <c r="D25" s="3">
        <f>D21+4500000</f>
        <v>58500000</v>
      </c>
      <c r="E25" s="3"/>
    </row>
    <row r="26" spans="3:10" x14ac:dyDescent="0.25">
      <c r="C26" s="3" t="s">
        <v>38</v>
      </c>
      <c r="D26" s="3">
        <f t="shared" si="6"/>
        <v>63000000</v>
      </c>
      <c r="E26" s="3"/>
    </row>
    <row r="27" spans="3:10" x14ac:dyDescent="0.25">
      <c r="C27" s="3" t="s">
        <v>39</v>
      </c>
      <c r="D27" s="3">
        <f t="shared" si="6"/>
        <v>67500000</v>
      </c>
      <c r="E27" s="3"/>
    </row>
    <row r="28" spans="3:10" x14ac:dyDescent="0.25">
      <c r="C28" s="3" t="s">
        <v>40</v>
      </c>
      <c r="D28" s="3">
        <f t="shared" si="6"/>
        <v>72000000</v>
      </c>
      <c r="E28" s="3"/>
    </row>
  </sheetData>
  <protectedRanges>
    <protectedRange sqref="A8:C11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Kalipurnaries</dc:creator>
  <cp:lastModifiedBy>Kevin Alexander</cp:lastModifiedBy>
  <dcterms:created xsi:type="dcterms:W3CDTF">2022-09-30T08:11:53Z</dcterms:created>
  <dcterms:modified xsi:type="dcterms:W3CDTF">2022-09-30T10:21:39Z</dcterms:modified>
</cp:coreProperties>
</file>