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<sst xmlns="http://schemas.openxmlformats.org/spreadsheetml/2006/main" count="101" uniqueCount="88">
  <si>
    <t xml:space="preserve">Name</t>
  </si>
  <si>
    <t xml:space="preserve">Overall (team)</t>
  </si>
  <si>
    <t xml:space="preserve">Overall (rand)</t>
  </si>
  <si>
    <t xml:space="preserve">PVP</t>
  </si>
  <si>
    <t xml:space="preserve">Gamesense</t>
  </si>
  <si>
    <t xml:space="preserve">Teamwork</t>
  </si>
  <si>
    <t xml:space="preserve">T</t>
  </si>
  <si>
    <t xml:space="preserve">Total</t>
  </si>
  <si>
    <t xml:space="preserve">Avg PVP</t>
  </si>
  <si>
    <t xml:space="preserve">Avg sense</t>
  </si>
  <si>
    <t xml:space="preserve">Avg Team</t>
  </si>
  <si>
    <t xml:space="preserve">Map</t>
  </si>
  <si>
    <t xml:space="preserve">Overall (mps)</t>
  </si>
  <si>
    <t xml:space="preserve">Overall (pub)</t>
  </si>
  <si>
    <t xml:space="preserve">Spawntrap</t>
  </si>
  <si>
    <t xml:space="preserve">Chest</t>
  </si>
  <si>
    <t xml:space="preserve">Mid</t>
  </si>
  <si>
    <t xml:space="preserve">Nathaniel cut_card</t>
  </si>
  <si>
    <t xml:space="preserve">b</t>
  </si>
  <si>
    <t xml:space="preserve">Woodland Grove</t>
  </si>
  <si>
    <t xml:space="preserve">Evan tovah</t>
  </si>
  <si>
    <t xml:space="preserve">r</t>
  </si>
  <si>
    <t xml:space="preserve">Oasis</t>
  </si>
  <si>
    <t xml:space="preserve">Alex AwesomeYu</t>
  </si>
  <si>
    <t xml:space="preserve">y</t>
  </si>
  <si>
    <t xml:space="preserve">Ascent</t>
  </si>
  <si>
    <t xml:space="preserve">Ethan bob_dolan</t>
  </si>
  <si>
    <t xml:space="preserve">g</t>
  </si>
  <si>
    <t xml:space="preserve">Chopping Board</t>
  </si>
  <si>
    <t xml:space="preserve">Chas OaktonHJ</t>
  </si>
  <si>
    <t xml:space="preserve">p</t>
  </si>
  <si>
    <t xml:space="preserve">Mocha</t>
  </si>
  <si>
    <t xml:space="preserve">Lawrence smexy100</t>
  </si>
  <si>
    <t xml:space="preserve">n</t>
  </si>
  <si>
    <t xml:space="preserve">Marley's Mushroom</t>
  </si>
  <si>
    <t xml:space="preserve">Justin huidonglu43</t>
  </si>
  <si>
    <t xml:space="preserve">Tropical</t>
  </si>
  <si>
    <t xml:space="preserve">Thong Rqch</t>
  </si>
  <si>
    <t xml:space="preserve">Fractured</t>
  </si>
  <si>
    <t xml:space="preserve">Albert yumeiwang</t>
  </si>
  <si>
    <t xml:space="preserve">Aqueduct</t>
  </si>
  <si>
    <t xml:space="preserve">Troy Kasey89878</t>
  </si>
  <si>
    <t xml:space="preserve">Bucolic</t>
  </si>
  <si>
    <t xml:space="preserve">Jonathan Ertrterw</t>
  </si>
  <si>
    <t xml:space="preserve">Pinecone</t>
  </si>
  <si>
    <t xml:space="preserve">Anthony anthonyyu46</t>
  </si>
  <si>
    <t xml:space="preserve">Incendium</t>
  </si>
  <si>
    <t xml:space="preserve">Odin Baconmaster2727</t>
  </si>
  <si>
    <t xml:space="preserve">Cherry Falls</t>
  </si>
  <si>
    <t xml:space="preserve">Jones ryedawg10</t>
  </si>
  <si>
    <t xml:space="preserve">Dry Howl</t>
  </si>
  <si>
    <t xml:space="preserve">Anmol anmolmal1</t>
  </si>
  <si>
    <t xml:space="preserve">Construction Site</t>
  </si>
  <si>
    <t xml:space="preserve">George gtyl</t>
  </si>
  <si>
    <t xml:space="preserve">Frosted Cakes</t>
  </si>
  <si>
    <t xml:space="preserve">Randy Divisidero</t>
  </si>
  <si>
    <t xml:space="preserve">Plenty O' Fish</t>
  </si>
  <si>
    <t xml:space="preserve">Karin bobbyliu</t>
  </si>
  <si>
    <t xml:space="preserve">Campgrounds</t>
  </si>
  <si>
    <t xml:space="preserve">David TheCleanerPlate</t>
  </si>
  <si>
    <t xml:space="preserve">Cabin Point</t>
  </si>
  <si>
    <t xml:space="preserve">0.6/0.5 wt</t>
  </si>
  <si>
    <t xml:space="preserve">0.25/0.45 wt</t>
  </si>
  <si>
    <t xml:space="preserve">0.15/0.05 wt</t>
  </si>
  <si>
    <t xml:space="preserve">Sanctuary</t>
  </si>
  <si>
    <t xml:space="preserve">Chanterelle</t>
  </si>
  <si>
    <t xml:space="preserve">Milo Realm</t>
  </si>
  <si>
    <t xml:space="preserve">Tribute</t>
  </si>
  <si>
    <t xml:space="preserve">SSSnake</t>
  </si>
  <si>
    <t xml:space="preserve">Sakura Gardens</t>
  </si>
  <si>
    <t xml:space="preserve">Steam</t>
  </si>
  <si>
    <t xml:space="preserve">Doggy Business</t>
  </si>
  <si>
    <t xml:space="preserve">Amazon Prime</t>
  </si>
  <si>
    <t xml:space="preserve">Buwuilder's Garden</t>
  </si>
  <si>
    <t xml:space="preserve">A Piece of Cake</t>
  </si>
  <si>
    <t xml:space="preserve">Boardwalk</t>
  </si>
  <si>
    <t xml:space="preserve">Dino Isle</t>
  </si>
  <si>
    <t xml:space="preserve">Azure Breeze</t>
  </si>
  <si>
    <t xml:space="preserve">Azienda</t>
  </si>
  <si>
    <t xml:space="preserve">Autumn Utopia</t>
  </si>
  <si>
    <t xml:space="preserve">Citadel</t>
  </si>
  <si>
    <t xml:space="preserve">City Lights</t>
  </si>
  <si>
    <t xml:space="preserve">Wish</t>
  </si>
  <si>
    <t xml:space="preserve">Bird Sanctuary</t>
  </si>
  <si>
    <t xml:space="preserve">Elven Village</t>
  </si>
  <si>
    <t xml:space="preserve">0/0.2 wt</t>
  </si>
  <si>
    <t xml:space="preserve">0.3/0.2 wt</t>
  </si>
  <si>
    <t xml:space="preserve">0.5/0.8 wt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</si>
</sst>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6DCE5"/>
        <bgColor rgb="FFD0CECE"/>
      </patternFill>
    </fill>
    <fill>
      <patternFill patternType="solid">
        <fgColor rgb="FFB4C7E7"/>
        <bgColor rgb="FFADB9CA"/>
      </patternFill>
    </fill>
    <fill>
      <patternFill patternType="solid">
        <fgColor rgb="FFADB9CA"/>
        <bgColor rgb="FFB4C7E7"/>
      </patternFill>
    </fill>
    <fill>
      <patternFill patternType="solid">
        <fgColor rgb="FF79C2FF"/>
        <bgColor rgb="FFB4C7E7"/>
      </patternFill>
    </fill>
    <fill>
      <patternFill patternType="solid">
        <fgColor rgb="FFFF939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93ED8F"/>
        <bgColor rgb="FFB4C7E7"/>
      </patternFill>
    </fill>
    <fill>
      <patternFill patternType="solid">
        <fgColor rgb="FFCC99FF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D0CECE"/>
        </patternFill>
      </fill>
    </dxf>
    <dxf>
      <fill>
        <patternFill>
          <bgColor rgb="FF79C2FF"/>
        </patternFill>
      </fill>
    </dxf>
    <dxf>
      <fill>
        <patternFill>
          <bgColor rgb="FFFF9393"/>
        </patternFill>
      </fill>
    </dxf>
    <dxf>
      <fill>
        <patternFill>
          <bgColor rgb="FFCC99FF"/>
        </patternFill>
      </fill>
    </dxf>
    <dxf>
      <fill>
        <patternFill>
          <bgColor rgb="FFFFE699"/>
        </patternFill>
      </fill>
    </dxf>
    <dxf>
      <fill>
        <patternFill>
          <bgColor rgb="FF93ED8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93ED8F"/>
      <rgbColor rgb="FF660066"/>
      <rgbColor rgb="FFFF9393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DCE5"/>
      <rgbColor rgb="FFFFE699"/>
      <rgbColor rgb="FF79C2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"/>
  <sheetViews>
    <sheetView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1" width="14"/>
    <col collapsed="false" customWidth="true" hidden="true" outlineLevel="0" max="3" min="3" style="1" width="14.28"/>
    <col collapsed="false" customWidth="true" hidden="false" outlineLevel="0" max="6" min="4" style="2" width="12"/>
    <col collapsed="false" customWidth="true" hidden="false" outlineLevel="0" max="7" min="7" style="0" width="2.4"/>
    <col collapsed="false" customWidth="true" hidden="false" outlineLevel="0" max="8" min="8" style="2" width="7.86"/>
    <col collapsed="false" customWidth="true" hidden="false" outlineLevel="0" max="11" min="9" style="2" width="9.71"/>
    <col collapsed="false" customWidth="true" hidden="false" outlineLevel="0" max="12" min="12" style="0" width="18.57"/>
    <col collapsed="false" customWidth="true" hidden="false" outlineLevel="0" max="14" min="13" style="0" width="12.86"/>
    <col collapsed="false" customWidth="true" hidden="false" outlineLevel="0" max="16" min="15" style="0" width="10.7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customFormat="false" ht="15" hidden="false" customHeight="false" outlineLevel="0" collapsed="false">
      <c r="A2" s="10" t="s">
        <v>17</v>
      </c>
      <c r="B2" s="11" t="n">
        <f aca="false">0.6*D2+0.25*E2+0.15*F2</f>
        <v>9.925</v>
      </c>
      <c r="C2" s="12" t="n">
        <f aca="false">0.5*D2+0.45*E2+0.05*F2</f>
        <v>9.975</v>
      </c>
      <c r="D2" s="13" t="n">
        <v>10</v>
      </c>
      <c r="E2" s="13" t="n">
        <v>10</v>
      </c>
      <c r="F2" s="13" t="n">
        <v>9.5</v>
      </c>
      <c r="G2" s="14" t="s">
        <v>18</v>
      </c>
      <c r="H2" s="15" t="n">
        <f aca="false">SUMIF(G:G, "b", B:B)</f>
        <v>9.925</v>
      </c>
      <c r="I2" s="16" t="n">
        <f aca="false">SUMIF(G:G, "b", D:D)/3</f>
        <v>3.33333333333333</v>
      </c>
      <c r="J2" s="16" t="n">
        <f aca="false">SUMIF(G:G, "b", E:E)/3</f>
        <v>3.33333333333333</v>
      </c>
      <c r="K2" s="17" t="n">
        <f aca="false">SUMIF(G:G, "b", F:F)/3</f>
        <v>3.16666666666667</v>
      </c>
      <c r="L2" s="14" t="s">
        <v>19</v>
      </c>
      <c r="M2" s="18" t="n">
        <f aca="false">0.2*P2+0.8*Q2</f>
        <v>9.4</v>
      </c>
      <c r="N2" s="18" t="n">
        <f aca="false">0.5*Q2+0.3*P2+0.2*O2</f>
        <v>7.7</v>
      </c>
      <c r="O2" s="19" t="n">
        <v>3</v>
      </c>
      <c r="P2" s="19" t="n">
        <v>7</v>
      </c>
      <c r="Q2" s="20" t="n">
        <v>10</v>
      </c>
    </row>
    <row r="3" customFormat="false" ht="15" hidden="false" customHeight="false" outlineLevel="0" collapsed="false">
      <c r="A3" s="21" t="s">
        <v>20</v>
      </c>
      <c r="B3" s="22" t="n">
        <f aca="false">0.6*D3+0.25*E3+0.15*F3</f>
        <v>9.46</v>
      </c>
      <c r="C3" s="23" t="n">
        <f aca="false">0.5*D3+0.45*E3+0.05*F3</f>
        <v>9.48</v>
      </c>
      <c r="D3" s="24" t="n">
        <v>9.6</v>
      </c>
      <c r="E3" s="24" t="n">
        <v>9.4</v>
      </c>
      <c r="F3" s="24" t="n">
        <v>9</v>
      </c>
      <c r="G3" s="25" t="s">
        <v>21</v>
      </c>
      <c r="H3" s="26" t="n">
        <f aca="false">SUMIF(G:G, "r", B:B)</f>
        <v>9.46</v>
      </c>
      <c r="I3" s="27" t="n">
        <f aca="false">SUMIF(G:G, "r", D:D)/3</f>
        <v>3.2</v>
      </c>
      <c r="J3" s="27" t="n">
        <f aca="false">SUMIF(G:G, "r", E:E)/3</f>
        <v>3.13333333333333</v>
      </c>
      <c r="K3" s="28" t="n">
        <f aca="false">SUMIF(G:G, "r", F:F)/3</f>
        <v>3</v>
      </c>
      <c r="L3" s="25" t="s">
        <v>22</v>
      </c>
      <c r="M3" s="29" t="n">
        <f aca="false">0.2*P3+0.8*Q3</f>
        <v>9.2</v>
      </c>
      <c r="N3" s="29" t="n">
        <f aca="false">0.5*Q3+0.3*P3+0.2*O3</f>
        <v>8.7</v>
      </c>
      <c r="O3" s="30" t="n">
        <v>6</v>
      </c>
      <c r="P3" s="30" t="n">
        <v>10</v>
      </c>
      <c r="Q3" s="31" t="n">
        <v>9</v>
      </c>
    </row>
    <row r="4" customFormat="false" ht="15" hidden="false" customHeight="false" outlineLevel="0" collapsed="false">
      <c r="A4" s="32" t="s">
        <v>23</v>
      </c>
      <c r="B4" s="33" t="n">
        <f aca="false">0.6*D4+0.25*E4+0.15*F4</f>
        <v>8.755</v>
      </c>
      <c r="C4" s="34" t="n">
        <f aca="false">0.5*D4+0.45*E4+0.05*F4</f>
        <v>8.665</v>
      </c>
      <c r="D4" s="35" t="n">
        <v>9.5</v>
      </c>
      <c r="E4" s="35" t="n">
        <v>7.9</v>
      </c>
      <c r="F4" s="35" t="n">
        <v>7.2</v>
      </c>
      <c r="G4" s="36" t="s">
        <v>24</v>
      </c>
      <c r="H4" s="37" t="n">
        <f aca="false">SUMIF(G:G, "y", B:B)</f>
        <v>8.755</v>
      </c>
      <c r="I4" s="38" t="n">
        <f aca="false">SUMIF(G:G, "y", D:D)/3</f>
        <v>3.16666666666667</v>
      </c>
      <c r="J4" s="38" t="n">
        <f aca="false">SUMIF(G:G, "y", E:E)/3</f>
        <v>2.63333333333333</v>
      </c>
      <c r="K4" s="39" t="n">
        <f aca="false">SUMIF(G:G, "y", F:F)/3</f>
        <v>2.4</v>
      </c>
      <c r="L4" s="25" t="s">
        <v>25</v>
      </c>
      <c r="M4" s="29" t="n">
        <f aca="false">0.2*P4+0.8*Q4</f>
        <v>9.2</v>
      </c>
      <c r="N4" s="29" t="n">
        <f aca="false">0.5*Q4+0.3*P4+0.2*O4</f>
        <v>8.1</v>
      </c>
      <c r="O4" s="30" t="n">
        <v>3</v>
      </c>
      <c r="P4" s="30" t="n">
        <v>10</v>
      </c>
      <c r="Q4" s="31" t="n">
        <v>9</v>
      </c>
    </row>
    <row r="5" customFormat="false" ht="15" hidden="false" customHeight="false" outlineLevel="0" collapsed="false">
      <c r="A5" s="10" t="s">
        <v>26</v>
      </c>
      <c r="B5" s="11" t="n">
        <f aca="false">0.6*D5+0.25*E5+0.15*F5</f>
        <v>8.33</v>
      </c>
      <c r="C5" s="12" t="n">
        <f aca="false">0.5*D5+0.45*E5+0.05*F5</f>
        <v>8.21</v>
      </c>
      <c r="D5" s="13" t="n">
        <v>8.7</v>
      </c>
      <c r="E5" s="13" t="n">
        <v>7.7</v>
      </c>
      <c r="F5" s="13" t="n">
        <v>7.9</v>
      </c>
      <c r="G5" s="14" t="s">
        <v>27</v>
      </c>
      <c r="H5" s="40" t="n">
        <f aca="false">SUMIF(G:G, "g", B:B)</f>
        <v>8.33</v>
      </c>
      <c r="I5" s="41" t="n">
        <f aca="false">SUMIF(G:G, "g", D:D)/3</f>
        <v>2.9</v>
      </c>
      <c r="J5" s="41" t="n">
        <f aca="false">SUMIF(G:G, "g", E:E)/3</f>
        <v>2.56666666666667</v>
      </c>
      <c r="K5" s="42" t="n">
        <f aca="false">SUMIF(G:G, "g", F:F)/3</f>
        <v>2.63333333333333</v>
      </c>
      <c r="L5" s="25" t="s">
        <v>28</v>
      </c>
      <c r="M5" s="29" t="n">
        <f aca="false">0.2*P5+0.8*Q5</f>
        <v>9.2</v>
      </c>
      <c r="N5" s="29" t="n">
        <f aca="false">0.5*Q5+0.3*P5+0.2*O5</f>
        <v>8.1</v>
      </c>
      <c r="O5" s="30" t="n">
        <v>3</v>
      </c>
      <c r="P5" s="30" t="n">
        <v>10</v>
      </c>
      <c r="Q5" s="31" t="n">
        <v>9</v>
      </c>
    </row>
    <row r="6" customFormat="false" ht="15" hidden="false" customHeight="false" outlineLevel="0" collapsed="false">
      <c r="A6" s="21" t="s">
        <v>29</v>
      </c>
      <c r="B6" s="22" t="n">
        <f aca="false">0.6*D6+0.25*E6+0.15*F6</f>
        <v>8.05</v>
      </c>
      <c r="C6" s="23" t="n">
        <f aca="false">0.5*D6+0.45*E6+0.05*F6</f>
        <v>8.21</v>
      </c>
      <c r="D6" s="24" t="n">
        <v>7.3</v>
      </c>
      <c r="E6" s="24" t="n">
        <v>9.1</v>
      </c>
      <c r="F6" s="24" t="n">
        <v>9.3</v>
      </c>
      <c r="G6" s="25" t="s">
        <v>30</v>
      </c>
      <c r="H6" s="43" t="n">
        <f aca="false">SUMIF(G:G, "p", B:B)</f>
        <v>8.05</v>
      </c>
      <c r="I6" s="44" t="n">
        <f aca="false">SUMIF(G:G, "p", D:D)/3</f>
        <v>2.43333333333333</v>
      </c>
      <c r="J6" s="44" t="n">
        <f aca="false">SUMIF(G:G, "p", E:E)/3</f>
        <v>3.03333333333333</v>
      </c>
      <c r="K6" s="45" t="n">
        <f aca="false">SUMIF(G:G, "p", F:F)/3</f>
        <v>3.1</v>
      </c>
      <c r="L6" s="25" t="s">
        <v>31</v>
      </c>
      <c r="M6" s="29" t="n">
        <f aca="false">0.2*P6+0.8*Q6</f>
        <v>8.4</v>
      </c>
      <c r="N6" s="29" t="n">
        <f aca="false">0.5*Q6+0.3*P6+0.2*O6</f>
        <v>9</v>
      </c>
      <c r="O6" s="30" t="n">
        <v>10</v>
      </c>
      <c r="P6" s="30" t="n">
        <v>10</v>
      </c>
      <c r="Q6" s="31" t="n">
        <v>8</v>
      </c>
    </row>
    <row r="7" customFormat="false" ht="15" hidden="false" customHeight="false" outlineLevel="0" collapsed="false">
      <c r="A7" s="32" t="s">
        <v>32</v>
      </c>
      <c r="B7" s="33" t="n">
        <f aca="false">0.6*D7+0.25*E7+0.15*F7</f>
        <v>7.955</v>
      </c>
      <c r="C7" s="34" t="n">
        <f aca="false">0.5*D7+0.45*E7+0.05*F7</f>
        <v>7.925</v>
      </c>
      <c r="D7" s="35" t="n">
        <v>7.8</v>
      </c>
      <c r="E7" s="35" t="n">
        <v>8</v>
      </c>
      <c r="F7" s="35" t="n">
        <v>8.5</v>
      </c>
      <c r="G7" s="36" t="s">
        <v>33</v>
      </c>
      <c r="H7" s="46"/>
      <c r="I7" s="46"/>
      <c r="J7" s="46"/>
      <c r="K7" s="47"/>
      <c r="L7" s="25" t="s">
        <v>34</v>
      </c>
      <c r="M7" s="29" t="n">
        <f aca="false">0.2*P7+0.8*Q7</f>
        <v>8.4</v>
      </c>
      <c r="N7" s="29" t="n">
        <f aca="false">0.5*Q7+0.3*P7+0.2*O7</f>
        <v>8.8</v>
      </c>
      <c r="O7" s="30" t="n">
        <v>9</v>
      </c>
      <c r="P7" s="30" t="n">
        <v>10</v>
      </c>
      <c r="Q7" s="31" t="n">
        <v>8</v>
      </c>
    </row>
    <row r="8" customFormat="false" ht="15" hidden="true" customHeight="false" outlineLevel="0" collapsed="false">
      <c r="A8" s="21" t="s">
        <v>35</v>
      </c>
      <c r="B8" s="23" t="n">
        <f aca="false">0.6*D8+0.25*E8+0.15*F8</f>
        <v>6.55</v>
      </c>
      <c r="C8" s="23" t="n">
        <f aca="false">0.5*D8+0.45*E8+0.05*F8</f>
        <v>6.01</v>
      </c>
      <c r="D8" s="48" t="n">
        <v>7.5</v>
      </c>
      <c r="E8" s="24" t="n">
        <v>4.3</v>
      </c>
      <c r="F8" s="24" t="n">
        <v>6.5</v>
      </c>
      <c r="G8" s="25" t="s">
        <v>33</v>
      </c>
      <c r="H8" s="49"/>
      <c r="L8" s="36" t="s">
        <v>36</v>
      </c>
      <c r="M8" s="50" t="n">
        <f aca="false">0.2*P8+0.8*Q8</f>
        <v>8.4</v>
      </c>
      <c r="N8" s="50" t="n">
        <f aca="false">0.5*Q8+0.3*P8+0.2*O8</f>
        <v>8.6</v>
      </c>
      <c r="O8" s="51" t="n">
        <v>8</v>
      </c>
      <c r="P8" s="51" t="n">
        <v>10</v>
      </c>
      <c r="Q8" s="52" t="n">
        <v>8</v>
      </c>
    </row>
    <row r="9" customFormat="false" ht="15" hidden="true" customHeight="false" outlineLevel="0" collapsed="false">
      <c r="A9" s="21" t="s">
        <v>37</v>
      </c>
      <c r="B9" s="23" t="n">
        <f aca="false">0.6*D9+0.25*E9+0.15*F9</f>
        <v>5.31</v>
      </c>
      <c r="C9" s="23" t="n">
        <f aca="false">0.5*D9+0.45*E9+0.05*F9</f>
        <v>5.37</v>
      </c>
      <c r="D9" s="48" t="n">
        <v>6.5</v>
      </c>
      <c r="E9" s="24" t="n">
        <v>4.5</v>
      </c>
      <c r="F9" s="24" t="n">
        <v>1.9</v>
      </c>
      <c r="G9" s="25" t="s">
        <v>33</v>
      </c>
      <c r="H9" s="49"/>
      <c r="L9" s="14" t="s">
        <v>38</v>
      </c>
      <c r="M9" s="18" t="n">
        <f aca="false">0.2*P9+0.8*Q9</f>
        <v>8</v>
      </c>
      <c r="N9" s="18" t="n">
        <f aca="false">0.5*Q9+0.3*P9+0.2*O9</f>
        <v>5.6</v>
      </c>
      <c r="O9" s="19" t="n">
        <v>3</v>
      </c>
      <c r="P9" s="19" t="n">
        <v>0</v>
      </c>
      <c r="Q9" s="20" t="n">
        <v>10</v>
      </c>
    </row>
    <row r="10" customFormat="false" ht="15" hidden="true" customHeight="false" outlineLevel="0" collapsed="false">
      <c r="A10" s="21" t="s">
        <v>39</v>
      </c>
      <c r="B10" s="23" t="n">
        <f aca="false">0.6*D10+0.25*E10+0.15*F10</f>
        <v>4.73</v>
      </c>
      <c r="C10" s="23" t="n">
        <f aca="false">0.5*D10+0.45*E10+0.05*F10</f>
        <v>4.63</v>
      </c>
      <c r="D10" s="48" t="n">
        <v>5.9</v>
      </c>
      <c r="E10" s="24" t="n">
        <v>3.5</v>
      </c>
      <c r="F10" s="24" t="n">
        <v>2.1</v>
      </c>
      <c r="G10" s="25" t="s">
        <v>33</v>
      </c>
      <c r="H10" s="49"/>
      <c r="L10" s="25" t="s">
        <v>40</v>
      </c>
      <c r="M10" s="29" t="n">
        <f aca="false">0.2*P10+0.8*Q10</f>
        <v>7.6</v>
      </c>
      <c r="N10" s="29" t="n">
        <f aca="false">0.5*Q10+0.3*P10+0.2*O10</f>
        <v>8.3</v>
      </c>
      <c r="O10" s="30" t="n">
        <v>9</v>
      </c>
      <c r="P10" s="30" t="n">
        <v>10</v>
      </c>
      <c r="Q10" s="31" t="n">
        <v>7</v>
      </c>
    </row>
    <row r="11" customFormat="false" ht="15" hidden="true" customHeight="false" outlineLevel="0" collapsed="false">
      <c r="A11" s="21" t="s">
        <v>41</v>
      </c>
      <c r="B11" s="23" t="n">
        <f aca="false">0.6*D11+0.25*E11+0.15*F11</f>
        <v>4.17</v>
      </c>
      <c r="C11" s="23" t="n">
        <f aca="false">0.5*D11+0.45*E11+0.05*F11</f>
        <v>4.08</v>
      </c>
      <c r="D11" s="48" t="n">
        <v>4.2</v>
      </c>
      <c r="E11" s="24" t="n">
        <v>3.9</v>
      </c>
      <c r="F11" s="24" t="n">
        <v>4.5</v>
      </c>
      <c r="G11" s="25" t="s">
        <v>33</v>
      </c>
      <c r="H11" s="49"/>
      <c r="L11" s="25" t="s">
        <v>42</v>
      </c>
      <c r="M11" s="29" t="n">
        <f aca="false">0.2*P11+0.8*Q11</f>
        <v>7.6</v>
      </c>
      <c r="N11" s="29" t="n">
        <f aca="false">0.5*Q11+0.3*P11+0.2*O11</f>
        <v>8.3</v>
      </c>
      <c r="O11" s="30" t="n">
        <v>9</v>
      </c>
      <c r="P11" s="30" t="n">
        <v>10</v>
      </c>
      <c r="Q11" s="31" t="n">
        <v>7</v>
      </c>
    </row>
    <row r="12" customFormat="false" ht="15" hidden="false" customHeight="false" outlineLevel="0" collapsed="false">
      <c r="A12" s="10" t="s">
        <v>43</v>
      </c>
      <c r="B12" s="12" t="n">
        <f aca="false">0.6*D12+0.25*E12+0.15*F12</f>
        <v>7.87</v>
      </c>
      <c r="C12" s="12" t="n">
        <f aca="false">0.5*D12+0.45*E12+0.05*F12</f>
        <v>7.94</v>
      </c>
      <c r="D12" s="53" t="n">
        <v>7.7</v>
      </c>
      <c r="E12" s="13" t="n">
        <v>8.2</v>
      </c>
      <c r="F12" s="13" t="n">
        <v>8</v>
      </c>
      <c r="G12" s="14" t="s">
        <v>33</v>
      </c>
      <c r="H12" s="54"/>
      <c r="I12" s="54"/>
      <c r="J12" s="54"/>
      <c r="K12" s="55"/>
      <c r="L12" s="25" t="s">
        <v>44</v>
      </c>
      <c r="M12" s="29" t="n">
        <f aca="false">0.2*P12+0.8*Q12</f>
        <v>7.6</v>
      </c>
      <c r="N12" s="29" t="n">
        <f aca="false">0.5*Q12+0.3*P12+0.2*O12</f>
        <v>7.9</v>
      </c>
      <c r="O12" s="30" t="n">
        <v>7</v>
      </c>
      <c r="P12" s="30" t="n">
        <v>10</v>
      </c>
      <c r="Q12" s="31" t="n">
        <v>7</v>
      </c>
    </row>
    <row r="13" customFormat="false" ht="15" hidden="false" customHeight="false" outlineLevel="0" collapsed="false">
      <c r="A13" s="21" t="s">
        <v>45</v>
      </c>
      <c r="B13" s="23" t="n">
        <f aca="false">0.6*D13+0.25*E13+0.15*F13</f>
        <v>7.76</v>
      </c>
      <c r="C13" s="23" t="n">
        <f aca="false">0.5*D13+0.45*E13+0.05*F13</f>
        <v>7.57</v>
      </c>
      <c r="D13" s="48" t="n">
        <v>8.3</v>
      </c>
      <c r="E13" s="24" t="n">
        <v>6.8</v>
      </c>
      <c r="F13" s="24" t="n">
        <v>7.2</v>
      </c>
      <c r="G13" s="25" t="s">
        <v>33</v>
      </c>
      <c r="H13" s="49"/>
      <c r="I13" s="49"/>
      <c r="J13" s="49"/>
      <c r="K13" s="56"/>
      <c r="L13" s="25" t="s">
        <v>46</v>
      </c>
      <c r="M13" s="29" t="n">
        <f aca="false">0.2*P13+0.8*Q13</f>
        <v>7.6</v>
      </c>
      <c r="N13" s="29" t="n">
        <f aca="false">0.5*Q13+0.3*P13+0.2*O13</f>
        <v>7.5</v>
      </c>
      <c r="O13" s="30" t="n">
        <v>5</v>
      </c>
      <c r="P13" s="30" t="n">
        <v>10</v>
      </c>
      <c r="Q13" s="31" t="n">
        <v>7</v>
      </c>
    </row>
    <row r="14" customFormat="false" ht="15" hidden="false" customHeight="false" outlineLevel="0" collapsed="false">
      <c r="A14" s="32" t="s">
        <v>47</v>
      </c>
      <c r="B14" s="34" t="n">
        <f aca="false">0.6*D14+0.25*E14+0.15*F14</f>
        <v>6.55</v>
      </c>
      <c r="C14" s="34" t="n">
        <f aca="false">0.5*D14+0.45*E14+0.05*F14</f>
        <v>6.3</v>
      </c>
      <c r="D14" s="57" t="n">
        <v>7</v>
      </c>
      <c r="E14" s="35" t="n">
        <v>5.5</v>
      </c>
      <c r="F14" s="35" t="n">
        <v>6.5</v>
      </c>
      <c r="G14" s="36" t="s">
        <v>33</v>
      </c>
      <c r="H14" s="46"/>
      <c r="I14" s="46"/>
      <c r="J14" s="46"/>
      <c r="K14" s="47"/>
      <c r="L14" s="25" t="s">
        <v>48</v>
      </c>
      <c r="M14" s="29" t="n">
        <f aca="false">0.2*P14+0.8*Q14</f>
        <v>7.6</v>
      </c>
      <c r="N14" s="29" t="n">
        <f aca="false">0.5*Q14+0.3*P14+0.2*O14</f>
        <v>6.7</v>
      </c>
      <c r="O14" s="30" t="n">
        <v>1</v>
      </c>
      <c r="P14" s="30" t="n">
        <v>10</v>
      </c>
      <c r="Q14" s="31" t="n">
        <v>7</v>
      </c>
    </row>
    <row r="15" customFormat="false" ht="15" hidden="false" customHeight="false" outlineLevel="0" collapsed="false">
      <c r="A15" s="10" t="s">
        <v>49</v>
      </c>
      <c r="B15" s="12" t="n">
        <f aca="false">0.6*D15+0.25*E15+0.15*F15</f>
        <v>6.245</v>
      </c>
      <c r="C15" s="12" t="n">
        <f aca="false">0.5*D15+0.45*E15+0.05*F15</f>
        <v>6.215</v>
      </c>
      <c r="D15" s="53" t="n">
        <v>6.2</v>
      </c>
      <c r="E15" s="13" t="n">
        <v>6.2</v>
      </c>
      <c r="F15" s="13" t="n">
        <v>6.5</v>
      </c>
      <c r="G15" s="14" t="s">
        <v>33</v>
      </c>
      <c r="H15" s="54"/>
      <c r="I15" s="54"/>
      <c r="J15" s="54"/>
      <c r="K15" s="55"/>
      <c r="L15" s="25" t="s">
        <v>50</v>
      </c>
      <c r="M15" s="29" t="n">
        <f aca="false">0.2*P15+0.8*Q15</f>
        <v>6.8</v>
      </c>
      <c r="N15" s="29" t="n">
        <f aca="false">0.5*Q15+0.3*P15+0.2*O15</f>
        <v>7.6</v>
      </c>
      <c r="O15" s="30" t="n">
        <v>8</v>
      </c>
      <c r="P15" s="30" t="n">
        <v>10</v>
      </c>
      <c r="Q15" s="31" t="n">
        <v>6</v>
      </c>
    </row>
    <row r="16" customFormat="false" ht="15" hidden="false" customHeight="false" outlineLevel="0" collapsed="false">
      <c r="A16" s="21" t="s">
        <v>51</v>
      </c>
      <c r="B16" s="22" t="n">
        <f aca="false">0.6*D16+0.25*E16+0.15*F16</f>
        <v>6.185</v>
      </c>
      <c r="C16" s="23" t="n">
        <f aca="false">0.5*D16+0.45*E16+0.05*F16</f>
        <v>5.955</v>
      </c>
      <c r="D16" s="48" t="n">
        <v>6.5</v>
      </c>
      <c r="E16" s="24" t="n">
        <v>5.3</v>
      </c>
      <c r="F16" s="24" t="n">
        <v>6.4</v>
      </c>
      <c r="G16" s="25" t="s">
        <v>33</v>
      </c>
      <c r="H16" s="49"/>
      <c r="I16" s="49"/>
      <c r="J16" s="49"/>
      <c r="K16" s="56"/>
      <c r="L16" s="25" t="s">
        <v>52</v>
      </c>
      <c r="M16" s="29" t="n">
        <f aca="false">0.2*P16+0.8*Q16</f>
        <v>6.8</v>
      </c>
      <c r="N16" s="29" t="n">
        <f aca="false">0.5*Q16+0.3*P16+0.2*O16</f>
        <v>7.4</v>
      </c>
      <c r="O16" s="30" t="n">
        <v>7</v>
      </c>
      <c r="P16" s="30" t="n">
        <v>10</v>
      </c>
      <c r="Q16" s="31" t="n">
        <v>6</v>
      </c>
    </row>
    <row r="17" customFormat="false" ht="15" hidden="false" customHeight="false" outlineLevel="0" collapsed="false">
      <c r="A17" s="32" t="s">
        <v>53</v>
      </c>
      <c r="B17" s="33" t="n">
        <f aca="false">0.6*D17+0.25*E17+0.15*F17</f>
        <v>6.13</v>
      </c>
      <c r="C17" s="34" t="n">
        <f aca="false">0.5*D17+0.45*E17+0.05*F17</f>
        <v>5.95</v>
      </c>
      <c r="D17" s="57" t="n">
        <v>6.3</v>
      </c>
      <c r="E17" s="35" t="n">
        <v>5.5</v>
      </c>
      <c r="F17" s="35" t="n">
        <v>6.5</v>
      </c>
      <c r="G17" s="36" t="s">
        <v>33</v>
      </c>
      <c r="H17" s="46"/>
      <c r="I17" s="46"/>
      <c r="J17" s="46"/>
      <c r="K17" s="47"/>
      <c r="L17" s="25" t="s">
        <v>54</v>
      </c>
      <c r="M17" s="29" t="n">
        <f aca="false">0.2*P17+0.8*Q17</f>
        <v>6.8</v>
      </c>
      <c r="N17" s="29" t="n">
        <f aca="false">0.5*Q17+0.3*P17+0.2*O17</f>
        <v>6.2</v>
      </c>
      <c r="O17" s="30" t="n">
        <v>1</v>
      </c>
      <c r="P17" s="30" t="n">
        <v>10</v>
      </c>
      <c r="Q17" s="31" t="n">
        <v>6</v>
      </c>
    </row>
    <row r="18" customFormat="false" ht="15" hidden="false" customHeight="false" outlineLevel="0" collapsed="false">
      <c r="A18" s="10" t="s">
        <v>55</v>
      </c>
      <c r="B18" s="11" t="n">
        <f aca="false">0.6*D18+0.25*E18+0.15*F18</f>
        <v>5.74</v>
      </c>
      <c r="C18" s="12" t="n">
        <f aca="false">0.5*D18+0.45*E18+0.05*F18</f>
        <v>5.69</v>
      </c>
      <c r="D18" s="13" t="n">
        <v>5.5</v>
      </c>
      <c r="E18" s="13" t="n">
        <v>5.8</v>
      </c>
      <c r="F18" s="13" t="n">
        <v>6.6</v>
      </c>
      <c r="G18" s="14" t="s">
        <v>33</v>
      </c>
      <c r="H18" s="54"/>
      <c r="I18" s="54"/>
      <c r="J18" s="54"/>
      <c r="K18" s="55"/>
      <c r="L18" s="36" t="s">
        <v>56</v>
      </c>
      <c r="M18" s="50" t="n">
        <f aca="false">0.2*P18+0.8*Q18</f>
        <v>6.8</v>
      </c>
      <c r="N18" s="50" t="n">
        <f aca="false">0.5*Q18+0.3*P18+0.2*O18</f>
        <v>6.2</v>
      </c>
      <c r="O18" s="51" t="n">
        <v>1</v>
      </c>
      <c r="P18" s="51" t="n">
        <v>10</v>
      </c>
      <c r="Q18" s="52" t="n">
        <v>6</v>
      </c>
    </row>
    <row r="19" customFormat="false" ht="15" hidden="false" customHeight="false" outlineLevel="0" collapsed="false">
      <c r="A19" s="21" t="s">
        <v>57</v>
      </c>
      <c r="B19" s="22" t="n">
        <f aca="false">0.6*D19+0.25*E19+0.15*F19</f>
        <v>4.59</v>
      </c>
      <c r="C19" s="23" t="n">
        <f aca="false">0.5*D19+0.45*E19+0.05*F19</f>
        <v>4.52</v>
      </c>
      <c r="D19" s="24" t="n">
        <v>3</v>
      </c>
      <c r="E19" s="24" t="n">
        <v>5.7</v>
      </c>
      <c r="F19" s="24" t="n">
        <v>9.1</v>
      </c>
      <c r="G19" s="25" t="s">
        <v>33</v>
      </c>
      <c r="H19" s="49"/>
      <c r="I19" s="49"/>
      <c r="J19" s="49"/>
      <c r="K19" s="56"/>
      <c r="L19" s="14" t="s">
        <v>58</v>
      </c>
      <c r="M19" s="18" t="n">
        <f aca="false">0.2*P19+0.8*Q19</f>
        <v>6.4</v>
      </c>
      <c r="N19" s="18" t="n">
        <f aca="false">0.5*Q19+0.3*P19+0.2*O19</f>
        <v>5.6</v>
      </c>
      <c r="O19" s="19" t="n">
        <v>8</v>
      </c>
      <c r="P19" s="19" t="n">
        <v>0</v>
      </c>
      <c r="Q19" s="20" t="n">
        <v>8</v>
      </c>
    </row>
    <row r="20" customFormat="false" ht="15" hidden="false" customHeight="false" outlineLevel="0" collapsed="false">
      <c r="A20" s="32" t="s">
        <v>59</v>
      </c>
      <c r="B20" s="33" t="n">
        <f aca="false">0.6*D20+0.25*E20+0.15*F20</f>
        <v>4.495</v>
      </c>
      <c r="C20" s="34" t="n">
        <f aca="false">0.5*D20+0.45*E20+0.05*F20</f>
        <v>4.265</v>
      </c>
      <c r="D20" s="35" t="n">
        <v>4.7</v>
      </c>
      <c r="E20" s="35" t="n">
        <v>3.7</v>
      </c>
      <c r="F20" s="35" t="n">
        <v>5</v>
      </c>
      <c r="G20" s="36" t="s">
        <v>33</v>
      </c>
      <c r="H20" s="46"/>
      <c r="I20" s="46"/>
      <c r="J20" s="46"/>
      <c r="K20" s="47"/>
      <c r="L20" s="25" t="s">
        <v>60</v>
      </c>
      <c r="M20" s="29" t="n">
        <f aca="false">0.2*P20+0.8*Q20</f>
        <v>6.2</v>
      </c>
      <c r="N20" s="29" t="n">
        <f aca="false">0.5*Q20+0.3*P20+0.2*O20</f>
        <v>6.2</v>
      </c>
      <c r="O20" s="30" t="n">
        <v>9</v>
      </c>
      <c r="P20" s="30" t="n">
        <v>3</v>
      </c>
      <c r="Q20" s="31" t="n">
        <v>7</v>
      </c>
    </row>
    <row r="21" customFormat="false" ht="15" hidden="false" customHeight="false" outlineLevel="0" collapsed="false">
      <c r="A21" s="58"/>
      <c r="B21" s="59"/>
      <c r="C21" s="59"/>
      <c r="D21" s="49" t="s">
        <v>61</v>
      </c>
      <c r="E21" s="49" t="s">
        <v>62</v>
      </c>
      <c r="F21" s="49" t="s">
        <v>63</v>
      </c>
      <c r="L21" s="25" t="s">
        <v>64</v>
      </c>
      <c r="M21" s="29" t="n">
        <f aca="false">0.2*P21+0.8*Q21</f>
        <v>6</v>
      </c>
      <c r="N21" s="29" t="n">
        <f aca="false">0.5*Q21+0.3*P21+0.2*O21</f>
        <v>6.1</v>
      </c>
      <c r="O21" s="30" t="n">
        <v>3</v>
      </c>
      <c r="P21" s="30" t="n">
        <v>10</v>
      </c>
      <c r="Q21" s="31" t="n">
        <v>5</v>
      </c>
    </row>
    <row r="22" customFormat="false" ht="15" hidden="false" customHeight="false" outlineLevel="0" collapsed="false">
      <c r="L22" s="25" t="s">
        <v>65</v>
      </c>
      <c r="M22" s="29" t="n">
        <f aca="false">0.2*P22+0.8*Q22</f>
        <v>5.6</v>
      </c>
      <c r="N22" s="29" t="n">
        <f aca="false">0.5*Q22+0.3*P22+0.2*O22</f>
        <v>5.3</v>
      </c>
      <c r="O22" s="30" t="n">
        <v>9</v>
      </c>
      <c r="P22" s="30" t="n">
        <v>0</v>
      </c>
      <c r="Q22" s="31" t="n">
        <v>7</v>
      </c>
    </row>
    <row r="23" customFormat="false" ht="15" hidden="false" customHeight="false" outlineLevel="0" collapsed="false">
      <c r="L23" s="25" t="s">
        <v>66</v>
      </c>
      <c r="M23" s="29" t="n">
        <f aca="false">0.2*P23+0.8*Q23</f>
        <v>5.6</v>
      </c>
      <c r="N23" s="29" t="n">
        <f aca="false">0.5*Q23+0.3*P23+0.2*O23</f>
        <v>4.5</v>
      </c>
      <c r="O23" s="30" t="n">
        <v>5</v>
      </c>
      <c r="P23" s="30" t="n">
        <v>0</v>
      </c>
      <c r="Q23" s="31" t="n">
        <v>7</v>
      </c>
    </row>
    <row r="24" customFormat="false" ht="15" hidden="false" customHeight="false" outlineLevel="0" collapsed="false">
      <c r="L24" s="25" t="s">
        <v>67</v>
      </c>
      <c r="M24" s="29" t="n">
        <f aca="false">0.2*P24+0.8*Q24</f>
        <v>5.6</v>
      </c>
      <c r="N24" s="29" t="n">
        <f aca="false">0.5*Q24+0.3*P24+0.2*O24</f>
        <v>4.3</v>
      </c>
      <c r="O24" s="30" t="n">
        <v>4</v>
      </c>
      <c r="P24" s="30" t="n">
        <v>0</v>
      </c>
      <c r="Q24" s="31" t="n">
        <v>7</v>
      </c>
    </row>
    <row r="25" customFormat="false" ht="15" hidden="false" customHeight="false" outlineLevel="0" collapsed="false">
      <c r="L25" s="25" t="s">
        <v>68</v>
      </c>
      <c r="M25" s="29" t="n">
        <f aca="false">0.2*P25+0.8*Q25</f>
        <v>5.4</v>
      </c>
      <c r="N25" s="29" t="n">
        <f aca="false">0.5*Q25+0.3*P25+0.2*O25</f>
        <v>5.4</v>
      </c>
      <c r="O25" s="30" t="n">
        <v>4</v>
      </c>
      <c r="P25" s="30" t="n">
        <v>7</v>
      </c>
      <c r="Q25" s="31" t="n">
        <v>5</v>
      </c>
    </row>
    <row r="26" customFormat="false" ht="15" hidden="false" customHeight="false" outlineLevel="0" collapsed="false">
      <c r="L26" s="25" t="s">
        <v>69</v>
      </c>
      <c r="M26" s="29" t="n">
        <f aca="false">0.2*P26+0.8*Q26</f>
        <v>5.2</v>
      </c>
      <c r="N26" s="29" t="n">
        <f aca="false">0.5*Q26+0.3*P26+0.2*O26</f>
        <v>6.2</v>
      </c>
      <c r="O26" s="30" t="n">
        <v>6</v>
      </c>
      <c r="P26" s="30" t="n">
        <v>10</v>
      </c>
      <c r="Q26" s="31" t="n">
        <v>4</v>
      </c>
    </row>
    <row r="27" customFormat="false" ht="15" hidden="false" customHeight="false" outlineLevel="0" collapsed="false">
      <c r="L27" s="25" t="s">
        <v>70</v>
      </c>
      <c r="M27" s="29" t="n">
        <f aca="false">0.2*P27+0.8*Q27</f>
        <v>4.4</v>
      </c>
      <c r="N27" s="29" t="n">
        <f aca="false">0.5*Q27+0.3*P27+0.2*O27</f>
        <v>5.7</v>
      </c>
      <c r="O27" s="30" t="n">
        <v>6</v>
      </c>
      <c r="P27" s="30" t="n">
        <v>10</v>
      </c>
      <c r="Q27" s="31" t="n">
        <v>3</v>
      </c>
    </row>
    <row r="28" customFormat="false" ht="15" hidden="false" customHeight="false" outlineLevel="0" collapsed="false">
      <c r="L28" s="25" t="s">
        <v>71</v>
      </c>
      <c r="M28" s="29" t="n">
        <f aca="false">0.2*P28+0.8*Q28</f>
        <v>4.4</v>
      </c>
      <c r="N28" s="29" t="n">
        <f aca="false">0.5*Q28+0.3*P28+0.2*O28</f>
        <v>5.5</v>
      </c>
      <c r="O28" s="30" t="n">
        <v>5</v>
      </c>
      <c r="P28" s="30" t="n">
        <v>10</v>
      </c>
      <c r="Q28" s="31" t="n">
        <v>3</v>
      </c>
    </row>
    <row r="29" customFormat="false" ht="15" hidden="false" customHeight="false" outlineLevel="0" collapsed="false">
      <c r="L29" s="36" t="s">
        <v>72</v>
      </c>
      <c r="M29" s="50" t="n">
        <f aca="false">0.2*P29+0.8*Q29</f>
        <v>4.4</v>
      </c>
      <c r="N29" s="50" t="n">
        <f aca="false">0.5*Q29+0.3*P29+0.2*O29</f>
        <v>5.3</v>
      </c>
      <c r="O29" s="51" t="n">
        <v>4</v>
      </c>
      <c r="P29" s="51" t="n">
        <v>10</v>
      </c>
      <c r="Q29" s="52" t="n">
        <v>3</v>
      </c>
    </row>
    <row r="30" customFormat="false" ht="15" hidden="false" customHeight="false" outlineLevel="0" collapsed="false">
      <c r="L30" s="25" t="s">
        <v>73</v>
      </c>
      <c r="M30" s="29" t="n">
        <f aca="false">0.2*P30+0.8*Q30</f>
        <v>4</v>
      </c>
      <c r="N30" s="29" t="n">
        <f aca="false">0.5*Q30+0.3*P30+0.2*O30</f>
        <v>3.3</v>
      </c>
      <c r="O30" s="30" t="n">
        <v>4</v>
      </c>
      <c r="P30" s="30" t="n">
        <v>0</v>
      </c>
      <c r="Q30" s="31" t="n">
        <v>5</v>
      </c>
    </row>
    <row r="31" customFormat="false" ht="15" hidden="false" customHeight="false" outlineLevel="0" collapsed="false">
      <c r="L31" s="25" t="s">
        <v>74</v>
      </c>
      <c r="M31" s="29" t="n">
        <f aca="false">0.2*P31+0.8*Q31</f>
        <v>4</v>
      </c>
      <c r="N31" s="29" t="n">
        <f aca="false">0.5*Q31+0.3*P31+0.2*O31</f>
        <v>2.9</v>
      </c>
      <c r="O31" s="30" t="n">
        <v>2</v>
      </c>
      <c r="P31" s="30" t="n">
        <v>0</v>
      </c>
      <c r="Q31" s="31" t="n">
        <v>5</v>
      </c>
    </row>
    <row r="32" customFormat="false" ht="15" hidden="false" customHeight="false" outlineLevel="0" collapsed="false">
      <c r="L32" s="25" t="s">
        <v>75</v>
      </c>
      <c r="M32" s="29" t="n">
        <f aca="false">0.2*P32+0.8*Q32</f>
        <v>3.8</v>
      </c>
      <c r="N32" s="29" t="n">
        <f aca="false">0.5*Q32+0.3*P32+0.2*O32</f>
        <v>4.3</v>
      </c>
      <c r="O32" s="30" t="n">
        <v>7</v>
      </c>
      <c r="P32" s="30" t="n">
        <v>3</v>
      </c>
      <c r="Q32" s="31" t="n">
        <v>4</v>
      </c>
    </row>
    <row r="33" customFormat="false" ht="15" hidden="false" customHeight="false" outlineLevel="0" collapsed="false">
      <c r="L33" s="25" t="s">
        <v>76</v>
      </c>
      <c r="M33" s="29" t="n">
        <f aca="false">0.2*P33+0.8*Q33</f>
        <v>3.8</v>
      </c>
      <c r="N33" s="29" t="n">
        <f aca="false">0.5*Q33+0.3*P33+0.2*O33</f>
        <v>4.3</v>
      </c>
      <c r="O33" s="30" t="n">
        <v>7</v>
      </c>
      <c r="P33" s="30" t="n">
        <v>3</v>
      </c>
      <c r="Q33" s="31" t="n">
        <v>4</v>
      </c>
    </row>
    <row r="34" customFormat="false" ht="15" hidden="false" customHeight="false" outlineLevel="0" collapsed="false">
      <c r="L34" s="25" t="s">
        <v>77</v>
      </c>
      <c r="M34" s="29" t="n">
        <f aca="false">0.2*P34+0.8*Q34</f>
        <v>3.8</v>
      </c>
      <c r="N34" s="29" t="n">
        <f aca="false">0.5*Q34+0.3*P34+0.2*O34</f>
        <v>3.9</v>
      </c>
      <c r="O34" s="30" t="n">
        <v>5</v>
      </c>
      <c r="P34" s="30" t="n">
        <v>3</v>
      </c>
      <c r="Q34" s="31" t="n">
        <v>4</v>
      </c>
    </row>
    <row r="35" customFormat="false" ht="15" hidden="false" customHeight="false" outlineLevel="0" collapsed="false">
      <c r="L35" s="25" t="s">
        <v>78</v>
      </c>
      <c r="M35" s="29" t="n">
        <f aca="false">0.2*P35+0.8*Q35</f>
        <v>3.2</v>
      </c>
      <c r="N35" s="29" t="n">
        <f aca="false">0.5*Q35+0.3*P35+0.2*O35</f>
        <v>3.6</v>
      </c>
      <c r="O35" s="30" t="n">
        <v>8</v>
      </c>
      <c r="P35" s="30" t="n">
        <v>0</v>
      </c>
      <c r="Q35" s="31" t="n">
        <v>4</v>
      </c>
    </row>
    <row r="36" customFormat="false" ht="15" hidden="false" customHeight="false" outlineLevel="0" collapsed="false">
      <c r="L36" s="25" t="s">
        <v>79</v>
      </c>
      <c r="M36" s="29" t="n">
        <f aca="false">0.2*P36+0.8*Q36</f>
        <v>3.2</v>
      </c>
      <c r="N36" s="29" t="n">
        <f aca="false">0.5*Q36+0.3*P36+0.2*O36</f>
        <v>3.2</v>
      </c>
      <c r="O36" s="30" t="n">
        <v>6</v>
      </c>
      <c r="P36" s="30" t="n">
        <v>0</v>
      </c>
      <c r="Q36" s="31" t="n">
        <v>4</v>
      </c>
    </row>
    <row r="37" customFormat="false" ht="15" hidden="false" customHeight="false" outlineLevel="0" collapsed="false">
      <c r="L37" s="25" t="s">
        <v>80</v>
      </c>
      <c r="M37" s="29" t="n">
        <f aca="false">0.2*P37+0.8*Q37</f>
        <v>3.2</v>
      </c>
      <c r="N37" s="29" t="n">
        <f aca="false">0.5*Q37+0.3*P37+0.2*O37</f>
        <v>3.2</v>
      </c>
      <c r="O37" s="30" t="n">
        <v>6</v>
      </c>
      <c r="P37" s="30" t="n">
        <v>0</v>
      </c>
      <c r="Q37" s="31" t="n">
        <v>4</v>
      </c>
    </row>
    <row r="38" customFormat="false" ht="15" hidden="false" customHeight="false" outlineLevel="0" collapsed="false">
      <c r="L38" s="60" t="s">
        <v>81</v>
      </c>
      <c r="M38" s="29" t="n">
        <f aca="false">0.2*P38+0.8*Q38</f>
        <v>3.2</v>
      </c>
      <c r="N38" s="29" t="n">
        <f aca="false">0.5*Q38+0.3*P38+0.2*O38</f>
        <v>3.2</v>
      </c>
      <c r="O38" s="30" t="n">
        <v>6</v>
      </c>
      <c r="P38" s="30" t="n">
        <v>0</v>
      </c>
      <c r="Q38" s="31" t="n">
        <v>4</v>
      </c>
    </row>
    <row r="39" customFormat="false" ht="15" hidden="false" customHeight="false" outlineLevel="0" collapsed="false">
      <c r="L39" s="25" t="s">
        <v>82</v>
      </c>
      <c r="M39" s="29" t="n">
        <f aca="false">0.2*P39+0.8*Q39</f>
        <v>3.2</v>
      </c>
      <c r="N39" s="29" t="n">
        <f aca="false">0.5*Q39+0.3*P39+0.2*O39</f>
        <v>3</v>
      </c>
      <c r="O39" s="30" t="n">
        <v>5</v>
      </c>
      <c r="P39" s="30" t="n">
        <v>0</v>
      </c>
      <c r="Q39" s="31" t="n">
        <v>4</v>
      </c>
    </row>
    <row r="40" customFormat="false" ht="15" hidden="false" customHeight="false" outlineLevel="0" collapsed="false">
      <c r="L40" s="25" t="s">
        <v>83</v>
      </c>
      <c r="M40" s="29" t="n">
        <f aca="false">0.2*P40+0.8*Q40</f>
        <v>2.4</v>
      </c>
      <c r="N40" s="29" t="n">
        <f aca="false">0.5*Q40+0.3*P40+0.2*O40</f>
        <v>2.3</v>
      </c>
      <c r="O40" s="30" t="n">
        <v>4</v>
      </c>
      <c r="P40" s="30" t="n">
        <v>0</v>
      </c>
      <c r="Q40" s="31" t="n">
        <v>3</v>
      </c>
    </row>
    <row r="41" customFormat="false" ht="15" hidden="false" customHeight="false" outlineLevel="0" collapsed="false">
      <c r="L41" s="36" t="s">
        <v>84</v>
      </c>
      <c r="M41" s="50" t="n">
        <f aca="false">0.2*P41+0.8*Q41</f>
        <v>1.6</v>
      </c>
      <c r="N41" s="50" t="n">
        <f aca="false">0.5*Q41+0.3*P41+0.2*O41</f>
        <v>1.8</v>
      </c>
      <c r="O41" s="51" t="n">
        <v>4</v>
      </c>
      <c r="P41" s="51" t="n">
        <v>0</v>
      </c>
      <c r="Q41" s="52" t="n">
        <v>2</v>
      </c>
    </row>
    <row r="42" customFormat="false" ht="15" hidden="false" customHeight="false" outlineLevel="0" collapsed="false">
      <c r="O42" s="61" t="s">
        <v>85</v>
      </c>
      <c r="P42" s="61" t="s">
        <v>86</v>
      </c>
      <c r="Q42" s="61" t="s">
        <v>87</v>
      </c>
    </row>
  </sheetData>
  <conditionalFormatting sqref="G2:G20">
    <cfRule type="containsText" priority="2" operator="containsText" aboveAverage="0" equalAverage="0" bottom="0" percent="0" rank="0" text="n" dxfId="0">
      <formula>NOT(ISERROR(SEARCH("n",G2)))</formula>
    </cfRule>
    <cfRule type="containsText" priority="3" operator="containsText" aboveAverage="0" equalAverage="0" bottom="0" percent="0" rank="0" text="b" dxfId="1">
      <formula>NOT(ISERROR(SEARCH("b",G2)))</formula>
    </cfRule>
    <cfRule type="containsText" priority="4" operator="containsText" aboveAverage="0" equalAverage="0" bottom="0" percent="0" rank="0" text="r" dxfId="2">
      <formula>NOT(ISERROR(SEARCH("r",G2)))</formula>
    </cfRule>
  </conditionalFormatting>
  <conditionalFormatting sqref="G1:G1048576">
    <cfRule type="containsText" priority="5" operator="containsText" aboveAverage="0" equalAverage="0" bottom="0" percent="0" rank="0" text="p" dxfId="3">
      <formula>NOT(ISERROR(SEARCH("p",G1)))</formula>
    </cfRule>
    <cfRule type="containsText" priority="6" operator="containsText" aboveAverage="0" equalAverage="0" bottom="0" percent="0" rank="0" text="y" dxfId="4">
      <formula>NOT(ISERROR(SEARCH("y",G1)))</formula>
    </cfRule>
    <cfRule type="containsText" priority="7" operator="containsText" aboveAverage="0" equalAverage="0" bottom="0" percent="0" rank="0" text="g" dxfId="5">
      <formula>NOT(ISERROR(SEARCH("g",G1)))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2020-05-21T06:15:27Z</dcterms:created>
  <dc:creator>Nathaniel Yoon</dc:creator>
  <dc:description/>
  <dc:language>en-US</dc:language>
  <cp:lastModifiedBy/>
  <dcterms:modified xsi:type="dcterms:W3CDTF">2020-07-12T14:11:11Z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